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7BCC58F0-83E9-4625-BB7D-9DC2B40E4029}" xr6:coauthVersionLast="47" xr6:coauthVersionMax="47" xr10:uidLastSave="{00000000-0000-0000-0000-000000000000}"/>
  <bookViews>
    <workbookView xWindow="8985" yWindow="1710" windowWidth="27330" windowHeight="18180" tabRatio="774" xr2:uid="{00000000-000D-0000-FFFF-FFFF00000000}"/>
  </bookViews>
  <sheets>
    <sheet name="チェックリスト" sheetId="37" r:id="rId1"/>
    <sheet name="第一面～第五面" sheetId="8" r:id="rId2"/>
    <sheet name="添付書類（６）" sheetId="9" r:id="rId3"/>
    <sheet name="添付書類（３）" sheetId="34" r:id="rId4"/>
    <sheet name="添付書類（８）" sheetId="10" r:id="rId5"/>
    <sheet name="添付書類（９）" sheetId="35" r:id="rId6"/>
    <sheet name="添付書類（１）（第一面）" sheetId="11" r:id="rId7"/>
    <sheet name="添付書類（１）（第二面）" sheetId="12" r:id="rId8"/>
    <sheet name="添付書類（５）" sheetId="13" r:id="rId9"/>
    <sheet name="添付書類（２）" sheetId="14" r:id="rId10"/>
    <sheet name="添付書類（４）" sheetId="15" r:id="rId11"/>
    <sheet name="添付書類（１０）" sheetId="16" r:id="rId12"/>
    <sheet name="添付書類（７）" sheetId="17" r:id="rId13"/>
    <sheet name="写真台紙" sheetId="43" r:id="rId14"/>
    <sheet name="見本１" sheetId="32" r:id="rId15"/>
    <sheet name="見本２" sheetId="33" r:id="rId16"/>
    <sheet name="見本３" sheetId="38" r:id="rId17"/>
    <sheet name="見本４" sheetId="39" r:id="rId18"/>
    <sheet name="見本５" sheetId="40" r:id="rId19"/>
    <sheet name="営業保証金供託済届出書" sheetId="31" r:id="rId20"/>
  </sheets>
  <externalReferences>
    <externalReference r:id="rId21"/>
  </externalReferences>
  <definedNames>
    <definedName name="_xlnm.Print_Area" localSheetId="0">チェックリスト!$A$2:$E$44</definedName>
    <definedName name="_xlnm.Print_Area" localSheetId="19">営業保証金供託済届出書!$A$1:$AE$49</definedName>
    <definedName name="_xlnm.Print_Area" localSheetId="14">見本１!$A$1:$K$37</definedName>
    <definedName name="_xlnm.Print_Area" localSheetId="15">見本２!$A$1:$K$37</definedName>
    <definedName name="_xlnm.Print_Area" localSheetId="16">見本３!$A$1:$K$29</definedName>
    <definedName name="_xlnm.Print_Area" localSheetId="17">見本４!$A$1:$K$25</definedName>
    <definedName name="_xlnm.Print_Area" localSheetId="18">見本５!$A$1:$E$31</definedName>
    <definedName name="_xlnm.Print_Area" localSheetId="1">'第一面～第五面'!$A$1:$AE$255</definedName>
    <definedName name="_xlnm.Print_Area" localSheetId="6">'添付書類（１）（第一面）'!$A$1:$O$41</definedName>
    <definedName name="_xlnm.Print_Area" localSheetId="7">'添付書類（１）（第二面）'!$A$1:$N$33</definedName>
    <definedName name="_xlnm.Print_Area" localSheetId="11">'添付書類（１０）'!$A$1:$AF$47</definedName>
    <definedName name="_xlnm.Print_Area" localSheetId="9">'添付書類（２）'!$A$1:$AD$27</definedName>
    <definedName name="_xlnm.Print_Area" localSheetId="3">'添付書類（３）'!$A$1:$N$31</definedName>
    <definedName name="_xlnm.Print_Area" localSheetId="10">'添付書類（４）'!$A$1:$K$27</definedName>
    <definedName name="_xlnm.Print_Area" localSheetId="8">'添付書類（５）'!$A$1:$I$26</definedName>
    <definedName name="_xlnm.Print_Area" localSheetId="2">'添付書類（６）'!$A$1:$AE$103</definedName>
    <definedName name="_xlnm.Print_Area" localSheetId="12">'添付書類（７）'!$A$1:$M$39</definedName>
    <definedName name="_xlnm.Print_Area" localSheetId="4">'添付書類（８）'!$A$1:$N$37</definedName>
    <definedName name="_xlnm.Print_Area" localSheetId="5">'添付書類（９）'!$A$1:$K$46</definedName>
    <definedName name="_xlnm.Print_Titles" localSheetId="0">チェックリスト!$12:$12</definedName>
    <definedName name="登録都道府県" localSheetId="0">[1]変更届第１面!$AR$1:$AR$65</definedName>
    <definedName name="登録都道府県">'第一面～第五面'!$AR$1:$AR$65</definedName>
    <definedName name="都道府県コード">'第一面～第五面'!$AQ$1:$AQ$65</definedName>
    <definedName name="役員コード">'第一面～第五面'!$AL$24:$AL$40</definedName>
    <definedName name="役員名" localSheetId="0">[1]変更届第１面!$AM$35:$AM$51</definedName>
    <definedName name="役員名">'第一面～第五面'!$AM$24:$AM$40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3" i="9" l="1"/>
  <c r="S92" i="9"/>
  <c r="T81" i="9"/>
  <c r="AA103" i="9"/>
  <c r="Z103" i="9"/>
  <c r="Y103" i="9"/>
  <c r="X103" i="9"/>
  <c r="W103" i="9"/>
  <c r="V103" i="9"/>
  <c r="U103" i="9"/>
  <c r="T103" i="9"/>
  <c r="S103" i="9"/>
  <c r="Q103" i="9"/>
  <c r="P103" i="9"/>
  <c r="O103" i="9"/>
  <c r="N103" i="9"/>
  <c r="M103" i="9"/>
  <c r="L103" i="9"/>
  <c r="K103" i="9"/>
  <c r="J103" i="9"/>
  <c r="I103" i="9"/>
  <c r="H103" i="9"/>
  <c r="AA102" i="9"/>
  <c r="Z102" i="9"/>
  <c r="Y102" i="9"/>
  <c r="X102" i="9"/>
  <c r="W102" i="9"/>
  <c r="V102" i="9"/>
  <c r="U102" i="9"/>
  <c r="T102" i="9"/>
  <c r="S102" i="9"/>
  <c r="R102" i="9"/>
  <c r="Q102" i="9"/>
  <c r="P102" i="9"/>
  <c r="O102" i="9"/>
  <c r="N102" i="9"/>
  <c r="M102" i="9"/>
  <c r="L102" i="9"/>
  <c r="K102" i="9"/>
  <c r="J102" i="9"/>
  <c r="I102" i="9"/>
  <c r="H102" i="9"/>
  <c r="AA92" i="9"/>
  <c r="Z92" i="9"/>
  <c r="Y92" i="9"/>
  <c r="X92" i="9"/>
  <c r="W92" i="9"/>
  <c r="V92" i="9"/>
  <c r="U92" i="9"/>
  <c r="T92" i="9"/>
  <c r="R92" i="9"/>
  <c r="Q92" i="9"/>
  <c r="P92" i="9"/>
  <c r="O92" i="9"/>
  <c r="N92" i="9"/>
  <c r="M92" i="9"/>
  <c r="L92" i="9"/>
  <c r="K92" i="9"/>
  <c r="J92" i="9"/>
  <c r="I92" i="9"/>
  <c r="H92" i="9"/>
  <c r="AA91" i="9"/>
  <c r="Z91" i="9"/>
  <c r="Y91" i="9"/>
  <c r="X91" i="9"/>
  <c r="W91" i="9"/>
  <c r="V91" i="9"/>
  <c r="U91" i="9"/>
  <c r="T91" i="9"/>
  <c r="S91" i="9"/>
  <c r="R91" i="9"/>
  <c r="Q91" i="9"/>
  <c r="P91" i="9"/>
  <c r="O91" i="9"/>
  <c r="N91" i="9"/>
  <c r="M91" i="9"/>
  <c r="L91" i="9"/>
  <c r="K91" i="9"/>
  <c r="J91" i="9"/>
  <c r="I91" i="9"/>
  <c r="H91" i="9"/>
  <c r="H80" i="9"/>
  <c r="AA81" i="9"/>
  <c r="Z81" i="9"/>
  <c r="Y81" i="9"/>
  <c r="X81" i="9"/>
  <c r="W81" i="9"/>
  <c r="V81" i="9"/>
  <c r="U81" i="9"/>
  <c r="S81" i="9"/>
  <c r="R81" i="9"/>
  <c r="Q81" i="9"/>
  <c r="P81" i="9"/>
  <c r="O81" i="9"/>
  <c r="N81" i="9"/>
  <c r="M81" i="9"/>
  <c r="L81" i="9"/>
  <c r="K81" i="9"/>
  <c r="J81" i="9"/>
  <c r="I81" i="9"/>
  <c r="H81" i="9"/>
  <c r="AA80" i="9"/>
  <c r="Z80" i="9"/>
  <c r="Y80" i="9"/>
  <c r="X80" i="9"/>
  <c r="W80" i="9"/>
  <c r="V80" i="9"/>
  <c r="U80" i="9"/>
  <c r="T80" i="9"/>
  <c r="S80" i="9"/>
  <c r="R80" i="9"/>
  <c r="Q80" i="9"/>
  <c r="P80" i="9"/>
  <c r="O80" i="9"/>
  <c r="N80" i="9"/>
  <c r="M80" i="9"/>
  <c r="L80" i="9"/>
  <c r="K80" i="9"/>
  <c r="J80" i="9"/>
  <c r="I80" i="9"/>
  <c r="H69" i="9"/>
  <c r="I69" i="9"/>
  <c r="AA70" i="9"/>
  <c r="Z70" i="9"/>
  <c r="Y70" i="9"/>
  <c r="X70" i="9"/>
  <c r="W70" i="9"/>
  <c r="V70" i="9"/>
  <c r="U70" i="9"/>
  <c r="T70" i="9"/>
  <c r="S70" i="9"/>
  <c r="R70" i="9"/>
  <c r="Q70" i="9"/>
  <c r="P70" i="9"/>
  <c r="O70" i="9"/>
  <c r="N70" i="9"/>
  <c r="M70" i="9"/>
  <c r="L70" i="9"/>
  <c r="K70" i="9"/>
  <c r="J70" i="9"/>
  <c r="I70" i="9"/>
  <c r="H70" i="9"/>
  <c r="AA69" i="9"/>
  <c r="Z69" i="9"/>
  <c r="Y69" i="9"/>
  <c r="X69" i="9"/>
  <c r="W69" i="9"/>
  <c r="V69" i="9"/>
  <c r="U69" i="9"/>
  <c r="T69" i="9"/>
  <c r="S69" i="9"/>
  <c r="R69" i="9"/>
  <c r="Q69" i="9"/>
  <c r="P69" i="9"/>
  <c r="O69" i="9"/>
  <c r="N69" i="9"/>
  <c r="M69" i="9"/>
  <c r="L69" i="9"/>
  <c r="K69" i="9"/>
  <c r="J69" i="9"/>
  <c r="H48" i="9"/>
  <c r="I48" i="9"/>
  <c r="AJ36" i="8"/>
  <c r="AJ43" i="8"/>
  <c r="AJ35" i="8"/>
  <c r="AH13" i="16" l="1"/>
  <c r="G8" i="38"/>
  <c r="E47" i="8"/>
  <c r="D47" i="8"/>
  <c r="Q17" i="31"/>
  <c r="Q12" i="31"/>
  <c r="E27" i="40"/>
  <c r="D30" i="40"/>
  <c r="D29" i="40"/>
  <c r="F16" i="39"/>
  <c r="F15" i="39"/>
  <c r="G8" i="39"/>
  <c r="F14" i="38"/>
  <c r="F13" i="38"/>
  <c r="G31" i="17"/>
  <c r="B29" i="17"/>
  <c r="G9" i="15"/>
  <c r="E13" i="14"/>
  <c r="C41" i="35"/>
  <c r="J33" i="10"/>
  <c r="J31" i="34"/>
  <c r="J58" i="8"/>
  <c r="K58" i="8"/>
  <c r="R13" i="8"/>
  <c r="D10" i="8"/>
  <c r="R17" i="8" l="1"/>
  <c r="N18" i="14" s="1"/>
  <c r="AK99" i="9" l="1"/>
  <c r="AK88" i="9"/>
  <c r="AK77" i="9"/>
  <c r="AK66" i="9"/>
  <c r="AK48" i="9"/>
  <c r="AK38" i="9"/>
  <c r="AK28" i="9"/>
  <c r="AK18" i="9"/>
  <c r="AK119" i="8"/>
  <c r="AJ10" i="8"/>
  <c r="AJ17" i="8"/>
  <c r="AJ66" i="8"/>
  <c r="D49" i="8"/>
  <c r="AJ24" i="8"/>
  <c r="S24" i="8" s="1"/>
  <c r="AJ37" i="9"/>
  <c r="AJ38" i="9"/>
  <c r="W24" i="8"/>
  <c r="X24" i="8"/>
  <c r="G22" i="13"/>
  <c r="G15" i="13"/>
  <c r="E21" i="40"/>
  <c r="C21" i="40"/>
  <c r="AD59" i="9"/>
  <c r="AJ71" i="9"/>
  <c r="I42" i="35"/>
  <c r="F15" i="38" l="1"/>
  <c r="R24" i="8"/>
  <c r="F17" i="39"/>
  <c r="G32" i="17"/>
  <c r="D31" i="40"/>
  <c r="AJ104" i="9"/>
  <c r="AJ93" i="9"/>
  <c r="AJ82" i="9"/>
  <c r="P66" i="9"/>
  <c r="AJ61" i="9"/>
  <c r="AJ13" i="9"/>
  <c r="I13" i="9" s="1"/>
  <c r="AJ51" i="8"/>
  <c r="AJ50" i="8"/>
  <c r="L29" i="8"/>
  <c r="K29" i="8"/>
  <c r="Q11" i="31" l="1"/>
  <c r="AJ38" i="8" l="1"/>
  <c r="AC108" i="8" l="1"/>
  <c r="AC57" i="8"/>
  <c r="AD5" i="9"/>
  <c r="Y40" i="8" l="1"/>
  <c r="X40" i="8"/>
  <c r="W40" i="8"/>
  <c r="V40" i="8"/>
  <c r="U40" i="8"/>
  <c r="T40" i="8"/>
  <c r="F29" i="10"/>
  <c r="F28" i="10"/>
  <c r="F27" i="10"/>
  <c r="F26" i="10"/>
  <c r="F25" i="10"/>
  <c r="F24" i="10"/>
  <c r="F23" i="10"/>
  <c r="F22" i="10"/>
  <c r="F21" i="10"/>
  <c r="F20" i="10"/>
  <c r="F19" i="10"/>
  <c r="F18" i="10"/>
  <c r="F17" i="10"/>
  <c r="F16" i="10"/>
  <c r="F15" i="10"/>
  <c r="F14" i="10"/>
  <c r="F13" i="10"/>
  <c r="F12" i="10"/>
  <c r="F11" i="10"/>
  <c r="F10" i="10"/>
  <c r="F27" i="34"/>
  <c r="F26" i="34"/>
  <c r="F25" i="34"/>
  <c r="F24" i="34"/>
  <c r="F23" i="34"/>
  <c r="F22" i="34"/>
  <c r="F21" i="34"/>
  <c r="F20" i="34"/>
  <c r="F19" i="34"/>
  <c r="F18" i="34"/>
  <c r="F17" i="34"/>
  <c r="F16" i="34"/>
  <c r="F15" i="34"/>
  <c r="F14" i="34"/>
  <c r="F13" i="34"/>
  <c r="F12" i="34"/>
  <c r="F11" i="34"/>
  <c r="F10" i="34"/>
  <c r="F9" i="34"/>
  <c r="F8" i="34"/>
  <c r="Y101" i="9"/>
  <c r="T101" i="9"/>
  <c r="O101" i="9"/>
  <c r="AJ99" i="9"/>
  <c r="H101" i="9" s="1"/>
  <c r="P99" i="9"/>
  <c r="AJ98" i="9"/>
  <c r="Q98" i="9" s="1"/>
  <c r="AA97" i="9"/>
  <c r="Z97" i="9"/>
  <c r="Y97" i="9"/>
  <c r="X97" i="9"/>
  <c r="W97" i="9"/>
  <c r="V97" i="9"/>
  <c r="U97" i="9"/>
  <c r="T97" i="9"/>
  <c r="S97" i="9"/>
  <c r="R97" i="9"/>
  <c r="Q97" i="9"/>
  <c r="P97" i="9"/>
  <c r="O97" i="9"/>
  <c r="N97" i="9"/>
  <c r="M97" i="9"/>
  <c r="L97" i="9"/>
  <c r="K97" i="9"/>
  <c r="J97" i="9"/>
  <c r="I97" i="9"/>
  <c r="H97" i="9"/>
  <c r="AJ96" i="9"/>
  <c r="X96" i="9" s="1"/>
  <c r="P88" i="9"/>
  <c r="Y90" i="9"/>
  <c r="T90" i="9"/>
  <c r="O90" i="9"/>
  <c r="AJ88" i="9"/>
  <c r="I90" i="9" s="1"/>
  <c r="AJ87" i="9"/>
  <c r="M87" i="9" s="1"/>
  <c r="Q87" i="9"/>
  <c r="P87" i="9"/>
  <c r="AA86" i="9"/>
  <c r="Z86" i="9"/>
  <c r="Y86" i="9"/>
  <c r="X86" i="9"/>
  <c r="W86" i="9"/>
  <c r="V86" i="9"/>
  <c r="U86" i="9"/>
  <c r="T86" i="9"/>
  <c r="S86" i="9"/>
  <c r="R86" i="9"/>
  <c r="Q86" i="9"/>
  <c r="P86" i="9"/>
  <c r="O86" i="9"/>
  <c r="N86" i="9"/>
  <c r="M86" i="9"/>
  <c r="L86" i="9"/>
  <c r="K86" i="9"/>
  <c r="J86" i="9"/>
  <c r="I86" i="9"/>
  <c r="H86" i="9"/>
  <c r="AJ85" i="9"/>
  <c r="X85" i="9" s="1"/>
  <c r="AA85" i="9"/>
  <c r="Z85" i="9"/>
  <c r="O85" i="9"/>
  <c r="P77" i="9"/>
  <c r="Y79" i="9"/>
  <c r="T79" i="9"/>
  <c r="O79" i="9"/>
  <c r="AJ77" i="9"/>
  <c r="I79" i="9" s="1"/>
  <c r="AJ76" i="9"/>
  <c r="Q76" i="9" s="1"/>
  <c r="AA75" i="9"/>
  <c r="Z75" i="9"/>
  <c r="Y75" i="9"/>
  <c r="X75" i="9"/>
  <c r="W75" i="9"/>
  <c r="V75" i="9"/>
  <c r="U75" i="9"/>
  <c r="T75" i="9"/>
  <c r="S75" i="9"/>
  <c r="R75" i="9"/>
  <c r="Q75" i="9"/>
  <c r="P75" i="9"/>
  <c r="O75" i="9"/>
  <c r="N75" i="9"/>
  <c r="M75" i="9"/>
  <c r="L75" i="9"/>
  <c r="K75" i="9"/>
  <c r="J75" i="9"/>
  <c r="I75" i="9"/>
  <c r="H75" i="9"/>
  <c r="AJ74" i="9"/>
  <c r="X74" i="9" s="1"/>
  <c r="AA122" i="8"/>
  <c r="Z122" i="8"/>
  <c r="Y122" i="8"/>
  <c r="X122" i="8"/>
  <c r="W122" i="8"/>
  <c r="V122" i="8"/>
  <c r="U122" i="8"/>
  <c r="T122" i="8"/>
  <c r="S122" i="8"/>
  <c r="R122" i="8"/>
  <c r="Q122" i="8"/>
  <c r="P122" i="8"/>
  <c r="O122" i="8"/>
  <c r="N122" i="8"/>
  <c r="M122" i="8"/>
  <c r="L122" i="8"/>
  <c r="K122" i="8"/>
  <c r="J122" i="8"/>
  <c r="I122" i="8"/>
  <c r="AA121" i="8"/>
  <c r="Z121" i="8"/>
  <c r="Y121" i="8"/>
  <c r="X121" i="8"/>
  <c r="W121" i="8"/>
  <c r="V121" i="8"/>
  <c r="U121" i="8"/>
  <c r="T121" i="8"/>
  <c r="S121" i="8"/>
  <c r="R121" i="8"/>
  <c r="Q121" i="8"/>
  <c r="P121" i="8"/>
  <c r="O121" i="8"/>
  <c r="N121" i="8"/>
  <c r="M121" i="8"/>
  <c r="L121" i="8"/>
  <c r="K121" i="8"/>
  <c r="J121" i="8"/>
  <c r="I121" i="8"/>
  <c r="H122" i="8"/>
  <c r="H121" i="8"/>
  <c r="T120" i="8"/>
  <c r="P120" i="8"/>
  <c r="T68" i="9"/>
  <c r="O68" i="9"/>
  <c r="AA74" i="9" l="1"/>
  <c r="Z96" i="9"/>
  <c r="M76" i="9"/>
  <c r="N76" i="9"/>
  <c r="N96" i="9"/>
  <c r="O96" i="9"/>
  <c r="P96" i="9"/>
  <c r="K101" i="9"/>
  <c r="L101" i="9"/>
  <c r="M85" i="9"/>
  <c r="M101" i="9"/>
  <c r="N85" i="9"/>
  <c r="K76" i="9"/>
  <c r="Y85" i="9"/>
  <c r="H87" i="9"/>
  <c r="J87" i="9"/>
  <c r="N87" i="9"/>
  <c r="I101" i="9"/>
  <c r="H90" i="9"/>
  <c r="K90" i="9"/>
  <c r="L90" i="9"/>
  <c r="J98" i="9"/>
  <c r="M90" i="9"/>
  <c r="K98" i="9"/>
  <c r="K87" i="9"/>
  <c r="AA96" i="9"/>
  <c r="M98" i="9"/>
  <c r="J90" i="9"/>
  <c r="N98" i="9"/>
  <c r="J79" i="9"/>
  <c r="M74" i="9"/>
  <c r="K79" i="9"/>
  <c r="N74" i="9"/>
  <c r="L79" i="9"/>
  <c r="O74" i="9"/>
  <c r="M79" i="9"/>
  <c r="P74" i="9"/>
  <c r="Y74" i="9"/>
  <c r="H76" i="9"/>
  <c r="Z74" i="9"/>
  <c r="J76" i="9"/>
  <c r="M96" i="9"/>
  <c r="Y96" i="9"/>
  <c r="H98" i="9"/>
  <c r="J101" i="9"/>
  <c r="Q96" i="9"/>
  <c r="R96" i="9"/>
  <c r="P98" i="9"/>
  <c r="S96" i="9"/>
  <c r="H96" i="9"/>
  <c r="T96" i="9"/>
  <c r="I96" i="9"/>
  <c r="U96" i="9"/>
  <c r="J96" i="9"/>
  <c r="V96" i="9"/>
  <c r="K96" i="9"/>
  <c r="W96" i="9"/>
  <c r="L96" i="9"/>
  <c r="S85" i="9"/>
  <c r="H85" i="9"/>
  <c r="T85" i="9"/>
  <c r="I85" i="9"/>
  <c r="U85" i="9"/>
  <c r="P85" i="9"/>
  <c r="Q85" i="9"/>
  <c r="J85" i="9"/>
  <c r="V85" i="9"/>
  <c r="K85" i="9"/>
  <c r="W85" i="9"/>
  <c r="R85" i="9"/>
  <c r="L85" i="9"/>
  <c r="Q74" i="9"/>
  <c r="R74" i="9"/>
  <c r="P76" i="9"/>
  <c r="S74" i="9"/>
  <c r="T74" i="9"/>
  <c r="U74" i="9"/>
  <c r="H74" i="9"/>
  <c r="J74" i="9"/>
  <c r="V74" i="9"/>
  <c r="K74" i="9"/>
  <c r="W74" i="9"/>
  <c r="H79" i="9"/>
  <c r="I74" i="9"/>
  <c r="L74" i="9"/>
  <c r="Y68" i="9"/>
  <c r="AA64" i="9"/>
  <c r="Z64" i="9"/>
  <c r="Y64" i="9"/>
  <c r="X64" i="9"/>
  <c r="W64" i="9"/>
  <c r="V64" i="9"/>
  <c r="U64" i="9"/>
  <c r="T64" i="9"/>
  <c r="S64" i="9"/>
  <c r="R64" i="9"/>
  <c r="Q64" i="9"/>
  <c r="P64" i="9"/>
  <c r="O64" i="9"/>
  <c r="N64" i="9"/>
  <c r="M64" i="9"/>
  <c r="L64" i="9"/>
  <c r="K64" i="9"/>
  <c r="J64" i="9"/>
  <c r="I64" i="9"/>
  <c r="H64" i="9"/>
  <c r="AJ66" i="9"/>
  <c r="AJ65" i="9"/>
  <c r="AJ63" i="9"/>
  <c r="X63" i="9" s="1"/>
  <c r="Y47" i="9"/>
  <c r="T47" i="9"/>
  <c r="P47" i="9"/>
  <c r="Y37" i="9"/>
  <c r="T37" i="9"/>
  <c r="P37" i="9"/>
  <c r="Y27" i="9"/>
  <c r="T27" i="9"/>
  <c r="P27" i="9"/>
  <c r="AA45" i="9"/>
  <c r="Z45" i="9"/>
  <c r="Y45" i="9"/>
  <c r="X45" i="9"/>
  <c r="W45" i="9"/>
  <c r="V45" i="9"/>
  <c r="U45" i="9"/>
  <c r="T45" i="9"/>
  <c r="S45" i="9"/>
  <c r="R45" i="9"/>
  <c r="Q45" i="9"/>
  <c r="P45" i="9"/>
  <c r="O45" i="9"/>
  <c r="N45" i="9"/>
  <c r="M45" i="9"/>
  <c r="L45" i="9"/>
  <c r="K45" i="9"/>
  <c r="J45" i="9"/>
  <c r="I45" i="9"/>
  <c r="H45" i="9"/>
  <c r="AA35" i="9"/>
  <c r="Z35" i="9"/>
  <c r="Y35" i="9"/>
  <c r="X35" i="9"/>
  <c r="W35" i="9"/>
  <c r="V35" i="9"/>
  <c r="U35" i="9"/>
  <c r="T35" i="9"/>
  <c r="S35" i="9"/>
  <c r="R35" i="9"/>
  <c r="Q35" i="9"/>
  <c r="P35" i="9"/>
  <c r="O35" i="9"/>
  <c r="N35" i="9"/>
  <c r="M35" i="9"/>
  <c r="L35" i="9"/>
  <c r="K35" i="9"/>
  <c r="J35" i="9"/>
  <c r="I35" i="9"/>
  <c r="H35" i="9"/>
  <c r="AA25" i="9"/>
  <c r="Z25" i="9"/>
  <c r="Y25" i="9"/>
  <c r="X25" i="9"/>
  <c r="W25" i="9"/>
  <c r="V25" i="9"/>
  <c r="U25" i="9"/>
  <c r="T25" i="9"/>
  <c r="S25" i="9"/>
  <c r="R25" i="9"/>
  <c r="Q25" i="9"/>
  <c r="P25" i="9"/>
  <c r="O25" i="9"/>
  <c r="N25" i="9"/>
  <c r="M25" i="9"/>
  <c r="L25" i="9"/>
  <c r="K25" i="9"/>
  <c r="J25" i="9"/>
  <c r="I25" i="9"/>
  <c r="H25" i="9"/>
  <c r="AA15" i="9"/>
  <c r="Z15" i="9"/>
  <c r="Y15" i="9"/>
  <c r="X15" i="9"/>
  <c r="W15" i="9"/>
  <c r="V15" i="9"/>
  <c r="U15" i="9"/>
  <c r="T15" i="9"/>
  <c r="S15" i="9"/>
  <c r="R15" i="9"/>
  <c r="Q15" i="9"/>
  <c r="P15" i="9"/>
  <c r="O15" i="9"/>
  <c r="N15" i="9"/>
  <c r="M15" i="9"/>
  <c r="L15" i="9"/>
  <c r="K15" i="9"/>
  <c r="J15" i="9"/>
  <c r="I15" i="9"/>
  <c r="H15" i="9"/>
  <c r="AA200" i="8"/>
  <c r="Z200" i="8"/>
  <c r="Y200" i="8"/>
  <c r="X200" i="8"/>
  <c r="W200" i="8"/>
  <c r="V200" i="8"/>
  <c r="U200" i="8"/>
  <c r="T200" i="8"/>
  <c r="S200" i="8"/>
  <c r="R200" i="8"/>
  <c r="Q200" i="8"/>
  <c r="P200" i="8"/>
  <c r="O200" i="8"/>
  <c r="N200" i="8"/>
  <c r="M200" i="8"/>
  <c r="L200" i="8"/>
  <c r="K200" i="8"/>
  <c r="J200" i="8"/>
  <c r="I200" i="8"/>
  <c r="H200" i="8"/>
  <c r="AA193" i="8"/>
  <c r="Z193" i="8"/>
  <c r="Y193" i="8"/>
  <c r="X193" i="8"/>
  <c r="W193" i="8"/>
  <c r="V193" i="8"/>
  <c r="U193" i="8"/>
  <c r="T193" i="8"/>
  <c r="S193" i="8"/>
  <c r="R193" i="8"/>
  <c r="Q193" i="8"/>
  <c r="P193" i="8"/>
  <c r="O193" i="8"/>
  <c r="N193" i="8"/>
  <c r="M193" i="8"/>
  <c r="L193" i="8"/>
  <c r="K193" i="8"/>
  <c r="J193" i="8"/>
  <c r="I193" i="8"/>
  <c r="H193" i="8"/>
  <c r="AA186" i="8"/>
  <c r="Z186" i="8"/>
  <c r="Y186" i="8"/>
  <c r="X186" i="8"/>
  <c r="W186" i="8"/>
  <c r="V186" i="8"/>
  <c r="U186" i="8"/>
  <c r="T186" i="8"/>
  <c r="S186" i="8"/>
  <c r="R186" i="8"/>
  <c r="Q186" i="8"/>
  <c r="P186" i="8"/>
  <c r="O186" i="8"/>
  <c r="N186" i="8"/>
  <c r="M186" i="8"/>
  <c r="L186" i="8"/>
  <c r="K186" i="8"/>
  <c r="J186" i="8"/>
  <c r="I186" i="8"/>
  <c r="H186" i="8"/>
  <c r="AA179" i="8"/>
  <c r="Z179" i="8"/>
  <c r="Y179" i="8"/>
  <c r="X179" i="8"/>
  <c r="W179" i="8"/>
  <c r="V179" i="8"/>
  <c r="U179" i="8"/>
  <c r="T179" i="8"/>
  <c r="S179" i="8"/>
  <c r="R179" i="8"/>
  <c r="Q179" i="8"/>
  <c r="P179" i="8"/>
  <c r="O179" i="8"/>
  <c r="N179" i="8"/>
  <c r="M179" i="8"/>
  <c r="L179" i="8"/>
  <c r="K179" i="8"/>
  <c r="J179" i="8"/>
  <c r="I179" i="8"/>
  <c r="H179" i="8"/>
  <c r="AA172" i="8"/>
  <c r="Z172" i="8"/>
  <c r="Y172" i="8"/>
  <c r="X172" i="8"/>
  <c r="W172" i="8"/>
  <c r="V172" i="8"/>
  <c r="U172" i="8"/>
  <c r="T172" i="8"/>
  <c r="S172" i="8"/>
  <c r="R172" i="8"/>
  <c r="Q172" i="8"/>
  <c r="P172" i="8"/>
  <c r="O172" i="8"/>
  <c r="N172" i="8"/>
  <c r="M172" i="8"/>
  <c r="L172" i="8"/>
  <c r="K172" i="8"/>
  <c r="J172" i="8"/>
  <c r="I172" i="8"/>
  <c r="H172" i="8"/>
  <c r="AA153" i="8"/>
  <c r="Z153" i="8"/>
  <c r="Y153" i="8"/>
  <c r="X153" i="8"/>
  <c r="W153" i="8"/>
  <c r="V153" i="8"/>
  <c r="U153" i="8"/>
  <c r="T153" i="8"/>
  <c r="S153" i="8"/>
  <c r="R153" i="8"/>
  <c r="Q153" i="8"/>
  <c r="P153" i="8"/>
  <c r="O153" i="8"/>
  <c r="N153" i="8"/>
  <c r="M153" i="8"/>
  <c r="L153" i="8"/>
  <c r="K153" i="8"/>
  <c r="J153" i="8"/>
  <c r="I153" i="8"/>
  <c r="H153" i="8"/>
  <c r="AA146" i="8"/>
  <c r="Z146" i="8"/>
  <c r="Y146" i="8"/>
  <c r="X146" i="8"/>
  <c r="W146" i="8"/>
  <c r="V146" i="8"/>
  <c r="U146" i="8"/>
  <c r="T146" i="8"/>
  <c r="S146" i="8"/>
  <c r="R146" i="8"/>
  <c r="Q146" i="8"/>
  <c r="P146" i="8"/>
  <c r="O146" i="8"/>
  <c r="N146" i="8"/>
  <c r="M146" i="8"/>
  <c r="L146" i="8"/>
  <c r="K146" i="8"/>
  <c r="J146" i="8"/>
  <c r="I146" i="8"/>
  <c r="H146" i="8"/>
  <c r="AA139" i="8"/>
  <c r="Z139" i="8"/>
  <c r="Y139" i="8"/>
  <c r="X139" i="8"/>
  <c r="W139" i="8"/>
  <c r="V139" i="8"/>
  <c r="U139" i="8"/>
  <c r="T139" i="8"/>
  <c r="S139" i="8"/>
  <c r="R139" i="8"/>
  <c r="Q139" i="8"/>
  <c r="P139" i="8"/>
  <c r="O139" i="8"/>
  <c r="N139" i="8"/>
  <c r="M139" i="8"/>
  <c r="L139" i="8"/>
  <c r="K139" i="8"/>
  <c r="J139" i="8"/>
  <c r="I139" i="8"/>
  <c r="H139" i="8"/>
  <c r="AK140" i="8" s="1"/>
  <c r="AA131" i="8"/>
  <c r="Z131" i="8"/>
  <c r="Y131" i="8"/>
  <c r="X131" i="8"/>
  <c r="W131" i="8"/>
  <c r="V131" i="8"/>
  <c r="U131" i="8"/>
  <c r="T131" i="8"/>
  <c r="S131" i="8"/>
  <c r="R131" i="8"/>
  <c r="Q131" i="8"/>
  <c r="P131" i="8"/>
  <c r="O131" i="8"/>
  <c r="N131" i="8"/>
  <c r="M131" i="8"/>
  <c r="L131" i="8"/>
  <c r="K131" i="8"/>
  <c r="J131" i="8"/>
  <c r="I131" i="8"/>
  <c r="H131" i="8"/>
  <c r="AK133" i="8" s="1"/>
  <c r="AA99" i="8"/>
  <c r="Z99" i="8"/>
  <c r="Y99" i="8"/>
  <c r="X99" i="8"/>
  <c r="W99" i="8"/>
  <c r="V99" i="8"/>
  <c r="U99" i="8"/>
  <c r="T99" i="8"/>
  <c r="S99" i="8"/>
  <c r="R99" i="8"/>
  <c r="Q99" i="8"/>
  <c r="P99" i="8"/>
  <c r="O99" i="8"/>
  <c r="N99" i="8"/>
  <c r="M99" i="8"/>
  <c r="L99" i="8"/>
  <c r="K99" i="8"/>
  <c r="J99" i="8"/>
  <c r="I99" i="8"/>
  <c r="H99" i="8"/>
  <c r="AA92" i="8"/>
  <c r="Z92" i="8"/>
  <c r="Y92" i="8"/>
  <c r="X92" i="8"/>
  <c r="W92" i="8"/>
  <c r="V92" i="8"/>
  <c r="U92" i="8"/>
  <c r="T92" i="8"/>
  <c r="S92" i="8"/>
  <c r="R92" i="8"/>
  <c r="Q92" i="8"/>
  <c r="P92" i="8"/>
  <c r="O92" i="8"/>
  <c r="N92" i="8"/>
  <c r="M92" i="8"/>
  <c r="L92" i="8"/>
  <c r="K92" i="8"/>
  <c r="J92" i="8"/>
  <c r="I92" i="8"/>
  <c r="H92" i="8"/>
  <c r="AA85" i="8"/>
  <c r="Z85" i="8"/>
  <c r="Y85" i="8"/>
  <c r="X85" i="8"/>
  <c r="W85" i="8"/>
  <c r="V85" i="8"/>
  <c r="U85" i="8"/>
  <c r="T85" i="8"/>
  <c r="S85" i="8"/>
  <c r="R85" i="8"/>
  <c r="Q85" i="8"/>
  <c r="P85" i="8"/>
  <c r="O85" i="8"/>
  <c r="N85" i="8"/>
  <c r="M85" i="8"/>
  <c r="L85" i="8"/>
  <c r="K85" i="8"/>
  <c r="J85" i="8"/>
  <c r="I85" i="8"/>
  <c r="H85" i="8"/>
  <c r="AA78" i="8"/>
  <c r="Z78" i="8"/>
  <c r="Y78" i="8"/>
  <c r="X78" i="8"/>
  <c r="W78" i="8"/>
  <c r="V78" i="8"/>
  <c r="U78" i="8"/>
  <c r="T78" i="8"/>
  <c r="S78" i="8"/>
  <c r="R78" i="8"/>
  <c r="Q78" i="8"/>
  <c r="P78" i="8"/>
  <c r="O78" i="8"/>
  <c r="N78" i="8"/>
  <c r="M78" i="8"/>
  <c r="L78" i="8"/>
  <c r="K78" i="8"/>
  <c r="J78" i="8"/>
  <c r="I78" i="8"/>
  <c r="H78" i="8"/>
  <c r="AA71" i="8"/>
  <c r="Z71" i="8"/>
  <c r="Y71" i="8"/>
  <c r="X71" i="8"/>
  <c r="W71" i="8"/>
  <c r="V71" i="8"/>
  <c r="U71" i="8"/>
  <c r="T71" i="8"/>
  <c r="S71" i="8"/>
  <c r="R71" i="8"/>
  <c r="Q71" i="8"/>
  <c r="P71" i="8"/>
  <c r="O71" i="8"/>
  <c r="N71" i="8"/>
  <c r="M71" i="8"/>
  <c r="L71" i="8"/>
  <c r="K71" i="8"/>
  <c r="J71" i="8"/>
  <c r="I71" i="8"/>
  <c r="H71" i="8"/>
  <c r="AA64" i="8"/>
  <c r="Z64" i="8"/>
  <c r="Y64" i="8"/>
  <c r="X64" i="8"/>
  <c r="W64" i="8"/>
  <c r="V64" i="8"/>
  <c r="U64" i="8"/>
  <c r="T64" i="8"/>
  <c r="S64" i="8"/>
  <c r="R64" i="8"/>
  <c r="Q64" i="8"/>
  <c r="P64" i="8"/>
  <c r="O64" i="8"/>
  <c r="N64" i="8"/>
  <c r="M64" i="8"/>
  <c r="L64" i="8"/>
  <c r="K64" i="8"/>
  <c r="J64" i="8"/>
  <c r="I64" i="8"/>
  <c r="H64" i="8"/>
  <c r="AA42" i="8"/>
  <c r="Z42" i="8"/>
  <c r="Y42" i="8"/>
  <c r="X42" i="8"/>
  <c r="W42" i="8"/>
  <c r="V42" i="8"/>
  <c r="U42" i="8"/>
  <c r="T42" i="8"/>
  <c r="S42" i="8"/>
  <c r="R42" i="8"/>
  <c r="Q42" i="8"/>
  <c r="P42" i="8"/>
  <c r="O42" i="8"/>
  <c r="N42" i="8"/>
  <c r="M42" i="8"/>
  <c r="L42" i="8"/>
  <c r="K42" i="8"/>
  <c r="J42" i="8"/>
  <c r="I42" i="8"/>
  <c r="H42" i="8"/>
  <c r="AJ44" i="8"/>
  <c r="H43" i="8" s="1"/>
  <c r="AJ27" i="8"/>
  <c r="AI11" i="8" s="1"/>
  <c r="Y17" i="9"/>
  <c r="T17" i="9"/>
  <c r="P17" i="9"/>
  <c r="N17" i="14"/>
  <c r="F16" i="15"/>
  <c r="F15" i="15"/>
  <c r="AM42" i="16"/>
  <c r="R42" i="16" s="1"/>
  <c r="AA42" i="16"/>
  <c r="T42" i="16"/>
  <c r="L42" i="16"/>
  <c r="K42" i="16"/>
  <c r="J42" i="16"/>
  <c r="I42" i="16"/>
  <c r="H42" i="16"/>
  <c r="G42" i="16"/>
  <c r="F42" i="16"/>
  <c r="E42" i="16"/>
  <c r="D42" i="16"/>
  <c r="C42" i="16"/>
  <c r="AM41" i="16"/>
  <c r="S41" i="16" s="1"/>
  <c r="AA41" i="16"/>
  <c r="T41" i="16"/>
  <c r="L41" i="16"/>
  <c r="K41" i="16"/>
  <c r="J41" i="16"/>
  <c r="I41" i="16"/>
  <c r="H41" i="16"/>
  <c r="G41" i="16"/>
  <c r="F41" i="16"/>
  <c r="E41" i="16"/>
  <c r="D41" i="16"/>
  <c r="C41" i="16"/>
  <c r="AM40" i="16"/>
  <c r="S40" i="16" s="1"/>
  <c r="AA40" i="16"/>
  <c r="T40" i="16"/>
  <c r="L40" i="16"/>
  <c r="K40" i="16"/>
  <c r="J40" i="16"/>
  <c r="I40" i="16"/>
  <c r="H40" i="16"/>
  <c r="G40" i="16"/>
  <c r="F40" i="16"/>
  <c r="E40" i="16"/>
  <c r="D40" i="16"/>
  <c r="C40" i="16"/>
  <c r="AM39" i="16"/>
  <c r="R39" i="16" s="1"/>
  <c r="AA39" i="16"/>
  <c r="T39" i="16"/>
  <c r="M39" i="16"/>
  <c r="L39" i="16"/>
  <c r="K39" i="16"/>
  <c r="J39" i="16"/>
  <c r="I39" i="16"/>
  <c r="H39" i="16"/>
  <c r="G39" i="16"/>
  <c r="F39" i="16"/>
  <c r="E39" i="16"/>
  <c r="D39" i="16"/>
  <c r="C39" i="16"/>
  <c r="AM38" i="16"/>
  <c r="Q38" i="16" s="1"/>
  <c r="AA38" i="16"/>
  <c r="T38" i="16"/>
  <c r="R38" i="16"/>
  <c r="L38" i="16"/>
  <c r="K38" i="16"/>
  <c r="J38" i="16"/>
  <c r="I38" i="16"/>
  <c r="H38" i="16"/>
  <c r="G38" i="16"/>
  <c r="F38" i="16"/>
  <c r="E38" i="16"/>
  <c r="D38" i="16"/>
  <c r="C38" i="16"/>
  <c r="AM37" i="16"/>
  <c r="Q37" i="16" s="1"/>
  <c r="AA37" i="16"/>
  <c r="T37" i="16"/>
  <c r="S37" i="16"/>
  <c r="R37" i="16"/>
  <c r="L37" i="16"/>
  <c r="K37" i="16"/>
  <c r="J37" i="16"/>
  <c r="I37" i="16"/>
  <c r="H37" i="16"/>
  <c r="G37" i="16"/>
  <c r="F37" i="16"/>
  <c r="E37" i="16"/>
  <c r="D37" i="16"/>
  <c r="C37" i="16"/>
  <c r="AM36" i="16"/>
  <c r="Q36" i="16" s="1"/>
  <c r="AA36" i="16"/>
  <c r="T36" i="16"/>
  <c r="L36" i="16"/>
  <c r="K36" i="16"/>
  <c r="J36" i="16"/>
  <c r="I36" i="16"/>
  <c r="H36" i="16"/>
  <c r="G36" i="16"/>
  <c r="F36" i="16"/>
  <c r="E36" i="16"/>
  <c r="D36" i="16"/>
  <c r="C36" i="16"/>
  <c r="AM35" i="16"/>
  <c r="Q35" i="16" s="1"/>
  <c r="AA35" i="16"/>
  <c r="T35" i="16"/>
  <c r="L35" i="16"/>
  <c r="K35" i="16"/>
  <c r="J35" i="16"/>
  <c r="I35" i="16"/>
  <c r="H35" i="16"/>
  <c r="G35" i="16"/>
  <c r="F35" i="16"/>
  <c r="E35" i="16"/>
  <c r="D35" i="16"/>
  <c r="C35" i="16"/>
  <c r="AM34" i="16"/>
  <c r="S34" i="16" s="1"/>
  <c r="AA34" i="16"/>
  <c r="T34" i="16"/>
  <c r="L34" i="16"/>
  <c r="K34" i="16"/>
  <c r="J34" i="16"/>
  <c r="I34" i="16"/>
  <c r="H34" i="16"/>
  <c r="G34" i="16"/>
  <c r="F34" i="16"/>
  <c r="E34" i="16"/>
  <c r="D34" i="16"/>
  <c r="C34" i="16"/>
  <c r="AM33" i="16"/>
  <c r="S33" i="16" s="1"/>
  <c r="AA33" i="16"/>
  <c r="T33" i="16"/>
  <c r="L33" i="16"/>
  <c r="K33" i="16"/>
  <c r="J33" i="16"/>
  <c r="I33" i="16"/>
  <c r="H33" i="16"/>
  <c r="G33" i="16"/>
  <c r="F33" i="16"/>
  <c r="E33" i="16"/>
  <c r="D33" i="16"/>
  <c r="C33" i="16"/>
  <c r="AM32" i="16"/>
  <c r="P32" i="16" s="1"/>
  <c r="AA32" i="16"/>
  <c r="T32" i="16"/>
  <c r="L32" i="16"/>
  <c r="K32" i="16"/>
  <c r="J32" i="16"/>
  <c r="I32" i="16"/>
  <c r="H32" i="16"/>
  <c r="G32" i="16"/>
  <c r="F32" i="16"/>
  <c r="E32" i="16"/>
  <c r="D32" i="16"/>
  <c r="C32" i="16"/>
  <c r="AM31" i="16"/>
  <c r="Q31" i="16" s="1"/>
  <c r="AA31" i="16"/>
  <c r="T31" i="16"/>
  <c r="S31" i="16"/>
  <c r="R31" i="16"/>
  <c r="L31" i="16"/>
  <c r="K31" i="16"/>
  <c r="J31" i="16"/>
  <c r="I31" i="16"/>
  <c r="H31" i="16"/>
  <c r="G31" i="16"/>
  <c r="F31" i="16"/>
  <c r="E31" i="16"/>
  <c r="D31" i="16"/>
  <c r="C31" i="16"/>
  <c r="AM30" i="16"/>
  <c r="Q30" i="16" s="1"/>
  <c r="AA30" i="16"/>
  <c r="T30" i="16"/>
  <c r="L30" i="16"/>
  <c r="K30" i="16"/>
  <c r="J30" i="16"/>
  <c r="I30" i="16"/>
  <c r="H30" i="16"/>
  <c r="G30" i="16"/>
  <c r="F30" i="16"/>
  <c r="E30" i="16"/>
  <c r="D30" i="16"/>
  <c r="C30" i="16"/>
  <c r="AM29" i="16"/>
  <c r="R29" i="16" s="1"/>
  <c r="AA29" i="16"/>
  <c r="T29" i="16"/>
  <c r="L29" i="16"/>
  <c r="K29" i="16"/>
  <c r="J29" i="16"/>
  <c r="I29" i="16"/>
  <c r="H29" i="16"/>
  <c r="G29" i="16"/>
  <c r="F29" i="16"/>
  <c r="E29" i="16"/>
  <c r="D29" i="16"/>
  <c r="C29" i="16"/>
  <c r="AM28" i="16"/>
  <c r="S28" i="16" s="1"/>
  <c r="AA28" i="16"/>
  <c r="T28" i="16"/>
  <c r="L28" i="16"/>
  <c r="K28" i="16"/>
  <c r="J28" i="16"/>
  <c r="I28" i="16"/>
  <c r="H28" i="16"/>
  <c r="G28" i="16"/>
  <c r="F28" i="16"/>
  <c r="E28" i="16"/>
  <c r="D28" i="16"/>
  <c r="C28" i="16"/>
  <c r="AM27" i="16"/>
  <c r="Q27" i="16" s="1"/>
  <c r="AA27" i="16"/>
  <c r="T27" i="16"/>
  <c r="L27" i="16"/>
  <c r="K27" i="16"/>
  <c r="J27" i="16"/>
  <c r="I27" i="16"/>
  <c r="H27" i="16"/>
  <c r="G27" i="16"/>
  <c r="F27" i="16"/>
  <c r="E27" i="16"/>
  <c r="D27" i="16"/>
  <c r="C27" i="16"/>
  <c r="AM26" i="16"/>
  <c r="S26" i="16" s="1"/>
  <c r="AA26" i="16"/>
  <c r="T26" i="16"/>
  <c r="L26" i="16"/>
  <c r="K26" i="16"/>
  <c r="J26" i="16"/>
  <c r="I26" i="16"/>
  <c r="H26" i="16"/>
  <c r="G26" i="16"/>
  <c r="F26" i="16"/>
  <c r="E26" i="16"/>
  <c r="D26" i="16"/>
  <c r="C26" i="16"/>
  <c r="AM25" i="16"/>
  <c r="Q25" i="16" s="1"/>
  <c r="AA25" i="16"/>
  <c r="T25" i="16"/>
  <c r="S25" i="16"/>
  <c r="R25" i="16"/>
  <c r="L25" i="16"/>
  <c r="K25" i="16"/>
  <c r="J25" i="16"/>
  <c r="I25" i="16"/>
  <c r="H25" i="16"/>
  <c r="G25" i="16"/>
  <c r="F25" i="16"/>
  <c r="E25" i="16"/>
  <c r="D25" i="16"/>
  <c r="C25" i="16"/>
  <c r="AM24" i="16"/>
  <c r="Q24" i="16" s="1"/>
  <c r="AA24" i="16"/>
  <c r="T24" i="16"/>
  <c r="S24" i="16"/>
  <c r="R24" i="16"/>
  <c r="L24" i="16"/>
  <c r="K24" i="16"/>
  <c r="J24" i="16"/>
  <c r="I24" i="16"/>
  <c r="H24" i="16"/>
  <c r="G24" i="16"/>
  <c r="F24" i="16"/>
  <c r="E24" i="16"/>
  <c r="D24" i="16"/>
  <c r="C24" i="16"/>
  <c r="AM23" i="16"/>
  <c r="Q23" i="16" s="1"/>
  <c r="AA23" i="16"/>
  <c r="T23" i="16"/>
  <c r="L23" i="16"/>
  <c r="K23" i="16"/>
  <c r="J23" i="16"/>
  <c r="I23" i="16"/>
  <c r="H23" i="16"/>
  <c r="G23" i="16"/>
  <c r="F23" i="16"/>
  <c r="E23" i="16"/>
  <c r="D23" i="16"/>
  <c r="C23" i="16"/>
  <c r="AM22" i="16"/>
  <c r="S22" i="16" s="1"/>
  <c r="AA22" i="16"/>
  <c r="T22" i="16"/>
  <c r="R22" i="16"/>
  <c r="L22" i="16"/>
  <c r="K22" i="16"/>
  <c r="J22" i="16"/>
  <c r="I22" i="16"/>
  <c r="H22" i="16"/>
  <c r="G22" i="16"/>
  <c r="F22" i="16"/>
  <c r="E22" i="16"/>
  <c r="D22" i="16"/>
  <c r="C22" i="16"/>
  <c r="AM21" i="16"/>
  <c r="Q21" i="16" s="1"/>
  <c r="AA21" i="16"/>
  <c r="T21" i="16"/>
  <c r="L21" i="16"/>
  <c r="K21" i="16"/>
  <c r="J21" i="16"/>
  <c r="I21" i="16"/>
  <c r="H21" i="16"/>
  <c r="G21" i="16"/>
  <c r="F21" i="16"/>
  <c r="E21" i="16"/>
  <c r="D21" i="16"/>
  <c r="C21" i="16"/>
  <c r="AM20" i="16"/>
  <c r="S20" i="16" s="1"/>
  <c r="AA20" i="16"/>
  <c r="T20" i="16"/>
  <c r="L20" i="16"/>
  <c r="K20" i="16"/>
  <c r="J20" i="16"/>
  <c r="I20" i="16"/>
  <c r="H20" i="16"/>
  <c r="G20" i="16"/>
  <c r="F20" i="16"/>
  <c r="E20" i="16"/>
  <c r="D20" i="16"/>
  <c r="C20" i="16"/>
  <c r="AM19" i="16"/>
  <c r="Q19" i="16" s="1"/>
  <c r="AA19" i="16"/>
  <c r="T19" i="16"/>
  <c r="L19" i="16"/>
  <c r="K19" i="16"/>
  <c r="J19" i="16"/>
  <c r="I19" i="16"/>
  <c r="H19" i="16"/>
  <c r="G19" i="16"/>
  <c r="F19" i="16"/>
  <c r="E19" i="16"/>
  <c r="D19" i="16"/>
  <c r="C19" i="16"/>
  <c r="AH14" i="16"/>
  <c r="T18" i="16"/>
  <c r="C18" i="16"/>
  <c r="L18" i="16"/>
  <c r="K18" i="16"/>
  <c r="J18" i="16"/>
  <c r="I18" i="16"/>
  <c r="H18" i="16"/>
  <c r="G18" i="16"/>
  <c r="F18" i="16"/>
  <c r="E18" i="16"/>
  <c r="D18" i="16"/>
  <c r="AM18" i="16"/>
  <c r="N18" i="16" s="1"/>
  <c r="Y120" i="8"/>
  <c r="AA18" i="16"/>
  <c r="Q18" i="31"/>
  <c r="Q14" i="31"/>
  <c r="Q10" i="31"/>
  <c r="S18" i="16" l="1"/>
  <c r="R18" i="16"/>
  <c r="Z63" i="9"/>
  <c r="AA63" i="9"/>
  <c r="P18" i="16"/>
  <c r="O18" i="16"/>
  <c r="Q18" i="16"/>
  <c r="J43" i="8"/>
  <c r="K43" i="8"/>
  <c r="M43" i="8"/>
  <c r="N43" i="8"/>
  <c r="Q43" i="8"/>
  <c r="P43" i="8"/>
  <c r="Q65" i="9"/>
  <c r="P65" i="9"/>
  <c r="N65" i="9"/>
  <c r="M65" i="9"/>
  <c r="K65" i="9"/>
  <c r="J65" i="9"/>
  <c r="H65" i="9"/>
  <c r="K68" i="9"/>
  <c r="H68" i="9"/>
  <c r="M68" i="9"/>
  <c r="L68" i="9"/>
  <c r="J68" i="9"/>
  <c r="I68" i="9"/>
  <c r="M63" i="9"/>
  <c r="N63" i="9"/>
  <c r="O63" i="9"/>
  <c r="R63" i="9"/>
  <c r="Y63" i="9"/>
  <c r="P63" i="9"/>
  <c r="Q63" i="9"/>
  <c r="H63" i="9"/>
  <c r="S63" i="9"/>
  <c r="T63" i="9"/>
  <c r="I63" i="9"/>
  <c r="U63" i="9"/>
  <c r="J63" i="9"/>
  <c r="V63" i="9"/>
  <c r="K63" i="9"/>
  <c r="W63" i="9"/>
  <c r="L63" i="9"/>
  <c r="R27" i="16"/>
  <c r="S27" i="16"/>
  <c r="M18" i="16"/>
  <c r="R23" i="16"/>
  <c r="R35" i="16"/>
  <c r="S23" i="16"/>
  <c r="R28" i="16"/>
  <c r="M42" i="16"/>
  <c r="N42" i="16"/>
  <c r="O42" i="16"/>
  <c r="P42" i="16"/>
  <c r="S42" i="16"/>
  <c r="Q42" i="16"/>
  <c r="M41" i="16"/>
  <c r="N41" i="16"/>
  <c r="O41" i="16"/>
  <c r="P41" i="16"/>
  <c r="Q41" i="16"/>
  <c r="R41" i="16"/>
  <c r="M40" i="16"/>
  <c r="N40" i="16"/>
  <c r="O40" i="16"/>
  <c r="P40" i="16"/>
  <c r="Q40" i="16"/>
  <c r="R40" i="16"/>
  <c r="P39" i="16"/>
  <c r="N39" i="16"/>
  <c r="O39" i="16"/>
  <c r="Q39" i="16"/>
  <c r="S39" i="16"/>
  <c r="S38" i="16"/>
  <c r="M38" i="16"/>
  <c r="N38" i="16"/>
  <c r="O38" i="16"/>
  <c r="P38" i="16"/>
  <c r="M37" i="16"/>
  <c r="N37" i="16"/>
  <c r="O37" i="16"/>
  <c r="P37" i="16"/>
  <c r="R36" i="16"/>
  <c r="S36" i="16"/>
  <c r="M36" i="16"/>
  <c r="N36" i="16"/>
  <c r="O36" i="16"/>
  <c r="P36" i="16"/>
  <c r="M35" i="16"/>
  <c r="N35" i="16"/>
  <c r="O35" i="16"/>
  <c r="P35" i="16"/>
  <c r="S35" i="16"/>
  <c r="M34" i="16"/>
  <c r="N34" i="16"/>
  <c r="O34" i="16"/>
  <c r="P34" i="16"/>
  <c r="Q34" i="16"/>
  <c r="R34" i="16"/>
  <c r="P33" i="16"/>
  <c r="R33" i="16"/>
  <c r="M33" i="16"/>
  <c r="N33" i="16"/>
  <c r="O33" i="16"/>
  <c r="Q33" i="16"/>
  <c r="M32" i="16"/>
  <c r="N32" i="16"/>
  <c r="O32" i="16"/>
  <c r="Q32" i="16"/>
  <c r="R32" i="16"/>
  <c r="S32" i="16"/>
  <c r="M31" i="16"/>
  <c r="N31" i="16"/>
  <c r="O31" i="16"/>
  <c r="P31" i="16"/>
  <c r="R30" i="16"/>
  <c r="S30" i="16"/>
  <c r="M30" i="16"/>
  <c r="O30" i="16"/>
  <c r="P30" i="16"/>
  <c r="N30" i="16"/>
  <c r="S29" i="16"/>
  <c r="M29" i="16"/>
  <c r="N29" i="16"/>
  <c r="O29" i="16"/>
  <c r="P29" i="16"/>
  <c r="Q29" i="16"/>
  <c r="M28" i="16"/>
  <c r="N28" i="16"/>
  <c r="O28" i="16"/>
  <c r="P28" i="16"/>
  <c r="Q28" i="16"/>
  <c r="M27" i="16"/>
  <c r="N27" i="16"/>
  <c r="O27" i="16"/>
  <c r="P27" i="16"/>
  <c r="M26" i="16"/>
  <c r="N26" i="16"/>
  <c r="O26" i="16"/>
  <c r="P26" i="16"/>
  <c r="Q26" i="16"/>
  <c r="R26" i="16"/>
  <c r="O25" i="16"/>
  <c r="P25" i="16"/>
  <c r="M25" i="16"/>
  <c r="N25" i="16"/>
  <c r="M24" i="16"/>
  <c r="N24" i="16"/>
  <c r="O24" i="16"/>
  <c r="P24" i="16"/>
  <c r="M23" i="16"/>
  <c r="N23" i="16"/>
  <c r="O23" i="16"/>
  <c r="P23" i="16"/>
  <c r="M22" i="16"/>
  <c r="N22" i="16"/>
  <c r="O22" i="16"/>
  <c r="P22" i="16"/>
  <c r="Q22" i="16"/>
  <c r="M21" i="16"/>
  <c r="O21" i="16"/>
  <c r="P21" i="16"/>
  <c r="R21" i="16"/>
  <c r="S21" i="16"/>
  <c r="N21" i="16"/>
  <c r="O20" i="16"/>
  <c r="M20" i="16"/>
  <c r="P20" i="16"/>
  <c r="N20" i="16"/>
  <c r="Q20" i="16"/>
  <c r="R20" i="16"/>
  <c r="P19" i="16"/>
  <c r="R19" i="16"/>
  <c r="S19" i="16"/>
  <c r="M19" i="16"/>
  <c r="N19" i="16"/>
  <c r="O19" i="16"/>
  <c r="AJ48" i="9"/>
  <c r="AJ47" i="9"/>
  <c r="Q46" i="9" s="1"/>
  <c r="AJ45" i="9"/>
  <c r="AJ44" i="9"/>
  <c r="Y43" i="9" s="1"/>
  <c r="AJ43" i="9"/>
  <c r="H43" i="9" s="1"/>
  <c r="J36" i="9"/>
  <c r="AJ35" i="9"/>
  <c r="AJ34" i="9"/>
  <c r="V33" i="9" s="1"/>
  <c r="AJ33" i="9"/>
  <c r="I33" i="9" s="1"/>
  <c r="AJ28" i="9"/>
  <c r="AJ27" i="9"/>
  <c r="M26" i="9" s="1"/>
  <c r="AJ25" i="9"/>
  <c r="AJ24" i="9"/>
  <c r="Y23" i="9" s="1"/>
  <c r="AJ23" i="9"/>
  <c r="I23" i="9" s="1"/>
  <c r="AJ18" i="9"/>
  <c r="H17" i="9" s="1"/>
  <c r="AJ17" i="9"/>
  <c r="Q16" i="9" s="1"/>
  <c r="AJ14" i="9"/>
  <c r="Z13" i="9" s="1"/>
  <c r="AA49" i="9"/>
  <c r="Z49" i="9"/>
  <c r="Y49" i="9"/>
  <c r="X49" i="9"/>
  <c r="W49" i="9"/>
  <c r="V49" i="9"/>
  <c r="U49" i="9"/>
  <c r="T49" i="9"/>
  <c r="S49" i="9"/>
  <c r="R49" i="9"/>
  <c r="Q49" i="9"/>
  <c r="P49" i="9"/>
  <c r="O49" i="9"/>
  <c r="N49" i="9"/>
  <c r="M49" i="9"/>
  <c r="L49" i="9"/>
  <c r="K49" i="9"/>
  <c r="J49" i="9"/>
  <c r="I49" i="9"/>
  <c r="H49" i="9"/>
  <c r="AA48" i="9"/>
  <c r="Z48" i="9"/>
  <c r="Y48" i="9"/>
  <c r="X48" i="9"/>
  <c r="W48" i="9"/>
  <c r="V48" i="9"/>
  <c r="U48" i="9"/>
  <c r="T48" i="9"/>
  <c r="S48" i="9"/>
  <c r="R48" i="9"/>
  <c r="Q48" i="9"/>
  <c r="P48" i="9"/>
  <c r="O48" i="9"/>
  <c r="N48" i="9"/>
  <c r="M48" i="9"/>
  <c r="L48" i="9"/>
  <c r="K48" i="9"/>
  <c r="J48" i="9"/>
  <c r="M47" i="9"/>
  <c r="L47" i="9"/>
  <c r="K47" i="9"/>
  <c r="J47" i="9"/>
  <c r="I47" i="9"/>
  <c r="H47" i="9"/>
  <c r="AA39" i="9"/>
  <c r="Z39" i="9"/>
  <c r="Y39" i="9"/>
  <c r="X39" i="9"/>
  <c r="W39" i="9"/>
  <c r="V39" i="9"/>
  <c r="U39" i="9"/>
  <c r="T39" i="9"/>
  <c r="S39" i="9"/>
  <c r="R39" i="9"/>
  <c r="Q39" i="9"/>
  <c r="P39" i="9"/>
  <c r="O39" i="9"/>
  <c r="N39" i="9"/>
  <c r="M39" i="9"/>
  <c r="L39" i="9"/>
  <c r="K39" i="9"/>
  <c r="J39" i="9"/>
  <c r="I39" i="9"/>
  <c r="H39" i="9"/>
  <c r="AA38" i="9"/>
  <c r="Z38" i="9"/>
  <c r="Y38" i="9"/>
  <c r="X38" i="9"/>
  <c r="W38" i="9"/>
  <c r="V38" i="9"/>
  <c r="U38" i="9"/>
  <c r="T38" i="9"/>
  <c r="S38" i="9"/>
  <c r="R38" i="9"/>
  <c r="Q38" i="9"/>
  <c r="P38" i="9"/>
  <c r="O38" i="9"/>
  <c r="N38" i="9"/>
  <c r="M38" i="9"/>
  <c r="L38" i="9"/>
  <c r="K38" i="9"/>
  <c r="J38" i="9"/>
  <c r="I38" i="9"/>
  <c r="H38" i="9"/>
  <c r="M37" i="9"/>
  <c r="L37" i="9"/>
  <c r="K37" i="9"/>
  <c r="J37" i="9"/>
  <c r="I37" i="9"/>
  <c r="H37" i="9"/>
  <c r="AA29" i="9"/>
  <c r="Z29" i="9"/>
  <c r="Y29" i="9"/>
  <c r="X29" i="9"/>
  <c r="W29" i="9"/>
  <c r="V29" i="9"/>
  <c r="U29" i="9"/>
  <c r="T29" i="9"/>
  <c r="S29" i="9"/>
  <c r="R29" i="9"/>
  <c r="Q29" i="9"/>
  <c r="P29" i="9"/>
  <c r="O29" i="9"/>
  <c r="N29" i="9"/>
  <c r="M29" i="9"/>
  <c r="L29" i="9"/>
  <c r="K29" i="9"/>
  <c r="J29" i="9"/>
  <c r="I29" i="9"/>
  <c r="H29" i="9"/>
  <c r="AA28" i="9"/>
  <c r="Z28" i="9"/>
  <c r="Y28" i="9"/>
  <c r="X28" i="9"/>
  <c r="W28" i="9"/>
  <c r="V28" i="9"/>
  <c r="U28" i="9"/>
  <c r="T28" i="9"/>
  <c r="S28" i="9"/>
  <c r="R28" i="9"/>
  <c r="Q28" i="9"/>
  <c r="P28" i="9"/>
  <c r="O28" i="9"/>
  <c r="N28" i="9"/>
  <c r="M28" i="9"/>
  <c r="L28" i="9"/>
  <c r="K28" i="9"/>
  <c r="J28" i="9"/>
  <c r="I28" i="9"/>
  <c r="H28" i="9"/>
  <c r="M27" i="9"/>
  <c r="L27" i="9"/>
  <c r="K27" i="9"/>
  <c r="J27" i="9"/>
  <c r="I27" i="9"/>
  <c r="H27" i="9"/>
  <c r="AA19" i="9"/>
  <c r="Z19" i="9"/>
  <c r="Y19" i="9"/>
  <c r="X19" i="9"/>
  <c r="W19" i="9"/>
  <c r="V19" i="9"/>
  <c r="U19" i="9"/>
  <c r="T19" i="9"/>
  <c r="S19" i="9"/>
  <c r="R19" i="9"/>
  <c r="Q19" i="9"/>
  <c r="P19" i="9"/>
  <c r="O19" i="9"/>
  <c r="N19" i="9"/>
  <c r="M19" i="9"/>
  <c r="L19" i="9"/>
  <c r="K19" i="9"/>
  <c r="J19" i="9"/>
  <c r="I19" i="9"/>
  <c r="H19" i="9"/>
  <c r="AA18" i="9"/>
  <c r="Z18" i="9"/>
  <c r="Y18" i="9"/>
  <c r="X18" i="9"/>
  <c r="W18" i="9"/>
  <c r="V18" i="9"/>
  <c r="U18" i="9"/>
  <c r="T18" i="9"/>
  <c r="S18" i="9"/>
  <c r="R18" i="9"/>
  <c r="Q18" i="9"/>
  <c r="P18" i="9"/>
  <c r="O18" i="9"/>
  <c r="N18" i="9"/>
  <c r="M18" i="9"/>
  <c r="L18" i="9"/>
  <c r="K18" i="9"/>
  <c r="J18" i="9"/>
  <c r="I18" i="9"/>
  <c r="H18" i="9"/>
  <c r="AJ199" i="8"/>
  <c r="I198" i="8" s="1"/>
  <c r="AJ192" i="8"/>
  <c r="I191" i="8" s="1"/>
  <c r="AJ185" i="8"/>
  <c r="H184" i="8" s="1"/>
  <c r="AJ178" i="8"/>
  <c r="AJ171" i="8"/>
  <c r="I170" i="8" s="1"/>
  <c r="AJ151" i="8"/>
  <c r="I151" i="8" s="1"/>
  <c r="AJ144" i="8"/>
  <c r="I144" i="8" s="1"/>
  <c r="AJ137" i="8"/>
  <c r="I137" i="8" s="1"/>
  <c r="AJ130" i="8"/>
  <c r="AJ99" i="8"/>
  <c r="AJ97" i="8"/>
  <c r="AJ92" i="8"/>
  <c r="AJ90" i="8"/>
  <c r="AJ85" i="8"/>
  <c r="AJ83" i="8"/>
  <c r="AJ78" i="8"/>
  <c r="AJ76" i="8"/>
  <c r="AJ71" i="8"/>
  <c r="AJ69" i="8"/>
  <c r="AJ62" i="8"/>
  <c r="AJ64" i="8"/>
  <c r="AJ40" i="8"/>
  <c r="AJ15" i="9"/>
  <c r="AJ203" i="8"/>
  <c r="P201" i="8" s="1"/>
  <c r="AJ201" i="8"/>
  <c r="AJ196" i="8"/>
  <c r="N194" i="8" s="1"/>
  <c r="AJ194" i="8"/>
  <c r="AJ189" i="8"/>
  <c r="Q187" i="8" s="1"/>
  <c r="AJ187" i="8"/>
  <c r="AJ182" i="8"/>
  <c r="Q180" i="8" s="1"/>
  <c r="AJ180" i="8"/>
  <c r="AJ175" i="8"/>
  <c r="M173" i="8" s="1"/>
  <c r="AJ173" i="8"/>
  <c r="P198" i="8"/>
  <c r="O198" i="8"/>
  <c r="N198" i="8"/>
  <c r="M198" i="8"/>
  <c r="L198" i="8"/>
  <c r="K198" i="8"/>
  <c r="P191" i="8"/>
  <c r="O191" i="8"/>
  <c r="N191" i="8"/>
  <c r="M191" i="8"/>
  <c r="L191" i="8"/>
  <c r="K191" i="8"/>
  <c r="P184" i="8"/>
  <c r="O184" i="8"/>
  <c r="N184" i="8"/>
  <c r="M184" i="8"/>
  <c r="L184" i="8"/>
  <c r="K184" i="8"/>
  <c r="P177" i="8"/>
  <c r="O177" i="8"/>
  <c r="N177" i="8"/>
  <c r="M177" i="8"/>
  <c r="L177" i="8"/>
  <c r="K177" i="8"/>
  <c r="I177" i="8"/>
  <c r="H177" i="8"/>
  <c r="P173" i="8"/>
  <c r="N173" i="8"/>
  <c r="P170" i="8"/>
  <c r="O170" i="8"/>
  <c r="N170" i="8"/>
  <c r="M170" i="8"/>
  <c r="L170" i="8"/>
  <c r="K170" i="8"/>
  <c r="AJ155" i="8"/>
  <c r="N154" i="8" s="1"/>
  <c r="AJ153" i="8"/>
  <c r="P151" i="8"/>
  <c r="O151" i="8"/>
  <c r="N151" i="8"/>
  <c r="M151" i="8"/>
  <c r="L151" i="8"/>
  <c r="K151" i="8"/>
  <c r="AJ148" i="8"/>
  <c r="Q147" i="8" s="1"/>
  <c r="AJ146" i="8"/>
  <c r="P144" i="8"/>
  <c r="O144" i="8"/>
  <c r="N144" i="8"/>
  <c r="M144" i="8"/>
  <c r="L144" i="8"/>
  <c r="K144" i="8"/>
  <c r="AJ141" i="8"/>
  <c r="P140" i="8" s="1"/>
  <c r="AJ139" i="8"/>
  <c r="P137" i="8"/>
  <c r="AK138" i="8" s="1"/>
  <c r="O137" i="8"/>
  <c r="N137" i="8"/>
  <c r="M137" i="8"/>
  <c r="L137" i="8"/>
  <c r="K137" i="8"/>
  <c r="Q40" i="8" l="1"/>
  <c r="R40" i="8"/>
  <c r="H201" i="8"/>
  <c r="Q173" i="8"/>
  <c r="H173" i="8"/>
  <c r="J173" i="8"/>
  <c r="K173" i="8"/>
  <c r="M187" i="8"/>
  <c r="N187" i="8"/>
  <c r="K140" i="8"/>
  <c r="P187" i="8"/>
  <c r="J201" i="8"/>
  <c r="K201" i="8"/>
  <c r="V171" i="8"/>
  <c r="J171" i="8"/>
  <c r="U171" i="8"/>
  <c r="I171" i="8"/>
  <c r="T171" i="8"/>
  <c r="H171" i="8"/>
  <c r="S171" i="8"/>
  <c r="R171" i="8"/>
  <c r="Q171" i="8"/>
  <c r="Y171" i="8"/>
  <c r="M171" i="8"/>
  <c r="L171" i="8"/>
  <c r="W171" i="8"/>
  <c r="K171" i="8"/>
  <c r="P171" i="8"/>
  <c r="Z171" i="8"/>
  <c r="N171" i="8"/>
  <c r="X171" i="8"/>
  <c r="AA171" i="8"/>
  <c r="O171" i="8"/>
  <c r="H144" i="8"/>
  <c r="P138" i="8"/>
  <c r="X138" i="8"/>
  <c r="AA138" i="8"/>
  <c r="O138" i="8"/>
  <c r="Z138" i="8"/>
  <c r="N138" i="8"/>
  <c r="L138" i="8"/>
  <c r="R138" i="8"/>
  <c r="Y138" i="8"/>
  <c r="M138" i="8"/>
  <c r="Q138" i="8"/>
  <c r="W138" i="8"/>
  <c r="K138" i="8"/>
  <c r="S138" i="8"/>
  <c r="V138" i="8"/>
  <c r="J138" i="8"/>
  <c r="U138" i="8"/>
  <c r="I138" i="8"/>
  <c r="T138" i="8"/>
  <c r="H138" i="8"/>
  <c r="AK139" i="8" s="1"/>
  <c r="X145" i="8"/>
  <c r="L145" i="8"/>
  <c r="W145" i="8"/>
  <c r="K145" i="8"/>
  <c r="V145" i="8"/>
  <c r="J145" i="8"/>
  <c r="H145" i="8"/>
  <c r="U145" i="8"/>
  <c r="I145" i="8"/>
  <c r="T145" i="8"/>
  <c r="N145" i="8"/>
  <c r="S145" i="8"/>
  <c r="P145" i="8"/>
  <c r="AA145" i="8"/>
  <c r="R145" i="8"/>
  <c r="Y145" i="8"/>
  <c r="Q145" i="8"/>
  <c r="O145" i="8"/>
  <c r="Z145" i="8"/>
  <c r="M145" i="8"/>
  <c r="T152" i="8"/>
  <c r="H152" i="8"/>
  <c r="S152" i="8"/>
  <c r="R152" i="8"/>
  <c r="P152" i="8"/>
  <c r="Q152" i="8"/>
  <c r="W152" i="8"/>
  <c r="AA152" i="8"/>
  <c r="O152" i="8"/>
  <c r="Z152" i="8"/>
  <c r="N152" i="8"/>
  <c r="Y152" i="8"/>
  <c r="M152" i="8"/>
  <c r="X152" i="8"/>
  <c r="L152" i="8"/>
  <c r="K152" i="8"/>
  <c r="V152" i="8"/>
  <c r="J152" i="8"/>
  <c r="U152" i="8"/>
  <c r="I152" i="8"/>
  <c r="P185" i="8"/>
  <c r="AA185" i="8"/>
  <c r="O185" i="8"/>
  <c r="Z185" i="8"/>
  <c r="N185" i="8"/>
  <c r="Y185" i="8"/>
  <c r="M185" i="8"/>
  <c r="Q185" i="8"/>
  <c r="X185" i="8"/>
  <c r="L185" i="8"/>
  <c r="S185" i="8"/>
  <c r="W185" i="8"/>
  <c r="K185" i="8"/>
  <c r="V185" i="8"/>
  <c r="J185" i="8"/>
  <c r="U185" i="8"/>
  <c r="I185" i="8"/>
  <c r="T185" i="8"/>
  <c r="H185" i="8"/>
  <c r="R185" i="8"/>
  <c r="X192" i="8"/>
  <c r="L192" i="8"/>
  <c r="Y192" i="8"/>
  <c r="W192" i="8"/>
  <c r="K192" i="8"/>
  <c r="V192" i="8"/>
  <c r="J192" i="8"/>
  <c r="U192" i="8"/>
  <c r="I192" i="8"/>
  <c r="T192" i="8"/>
  <c r="H192" i="8"/>
  <c r="S192" i="8"/>
  <c r="M192" i="8"/>
  <c r="R192" i="8"/>
  <c r="Q192" i="8"/>
  <c r="P192" i="8"/>
  <c r="AA192" i="8"/>
  <c r="O192" i="8"/>
  <c r="Z192" i="8"/>
  <c r="N192" i="8"/>
  <c r="T199" i="8"/>
  <c r="H199" i="8"/>
  <c r="S199" i="8"/>
  <c r="R199" i="8"/>
  <c r="Q199" i="8"/>
  <c r="I199" i="8"/>
  <c r="P199" i="8"/>
  <c r="AA199" i="8"/>
  <c r="O199" i="8"/>
  <c r="Z199" i="8"/>
  <c r="N199" i="8"/>
  <c r="U199" i="8"/>
  <c r="Y199" i="8"/>
  <c r="M199" i="8"/>
  <c r="X199" i="8"/>
  <c r="L199" i="8"/>
  <c r="W199" i="8"/>
  <c r="K199" i="8"/>
  <c r="V199" i="8"/>
  <c r="J199" i="8"/>
  <c r="H187" i="8"/>
  <c r="J194" i="8"/>
  <c r="M201" i="8"/>
  <c r="J187" i="8"/>
  <c r="P194" i="8"/>
  <c r="Q201" i="8"/>
  <c r="K187" i="8"/>
  <c r="Q194" i="8"/>
  <c r="T178" i="8"/>
  <c r="H178" i="8"/>
  <c r="V178" i="8"/>
  <c r="S178" i="8"/>
  <c r="K178" i="8"/>
  <c r="J178" i="8"/>
  <c r="R178" i="8"/>
  <c r="W178" i="8"/>
  <c r="Q178" i="8"/>
  <c r="I178" i="8"/>
  <c r="P178" i="8"/>
  <c r="U178" i="8"/>
  <c r="AA178" i="8"/>
  <c r="O178" i="8"/>
  <c r="Z178" i="8"/>
  <c r="N178" i="8"/>
  <c r="Y178" i="8"/>
  <c r="M178" i="8"/>
  <c r="X178" i="8"/>
  <c r="L178" i="8"/>
  <c r="Z14" i="9"/>
  <c r="N14" i="9"/>
  <c r="Y14" i="9"/>
  <c r="M14" i="9"/>
  <c r="X14" i="9"/>
  <c r="L14" i="9"/>
  <c r="T14" i="9"/>
  <c r="W14" i="9"/>
  <c r="K14" i="9"/>
  <c r="V14" i="9"/>
  <c r="J14" i="9"/>
  <c r="I14" i="9"/>
  <c r="P14" i="9"/>
  <c r="U14" i="9"/>
  <c r="S14" i="9"/>
  <c r="H14" i="9"/>
  <c r="R14" i="9"/>
  <c r="Q14" i="9"/>
  <c r="AA14" i="9"/>
  <c r="O14" i="9"/>
  <c r="S34" i="9"/>
  <c r="U34" i="9"/>
  <c r="R34" i="9"/>
  <c r="Q34" i="9"/>
  <c r="P34" i="9"/>
  <c r="O34" i="9"/>
  <c r="Y34" i="9"/>
  <c r="AA34" i="9"/>
  <c r="Z34" i="9"/>
  <c r="N34" i="9"/>
  <c r="M34" i="9"/>
  <c r="X34" i="9"/>
  <c r="L34" i="9"/>
  <c r="W34" i="9"/>
  <c r="K34" i="9"/>
  <c r="V34" i="9"/>
  <c r="J34" i="9"/>
  <c r="I34" i="9"/>
  <c r="T34" i="9"/>
  <c r="H34" i="9"/>
  <c r="AA44" i="9"/>
  <c r="O44" i="9"/>
  <c r="I44" i="9"/>
  <c r="Z44" i="9"/>
  <c r="N44" i="9"/>
  <c r="Y44" i="9"/>
  <c r="M44" i="9"/>
  <c r="U44" i="9"/>
  <c r="Q44" i="9"/>
  <c r="X44" i="9"/>
  <c r="L44" i="9"/>
  <c r="W44" i="9"/>
  <c r="K44" i="9"/>
  <c r="V44" i="9"/>
  <c r="J44" i="9"/>
  <c r="T44" i="9"/>
  <c r="H44" i="9"/>
  <c r="S44" i="9"/>
  <c r="R44" i="9"/>
  <c r="P44" i="9"/>
  <c r="W24" i="9"/>
  <c r="K24" i="9"/>
  <c r="V24" i="9"/>
  <c r="J24" i="9"/>
  <c r="U24" i="9"/>
  <c r="I24" i="9"/>
  <c r="Q24" i="9"/>
  <c r="M24" i="9"/>
  <c r="T24" i="9"/>
  <c r="H24" i="9"/>
  <c r="S24" i="9"/>
  <c r="R24" i="9"/>
  <c r="Y24" i="9"/>
  <c r="P24" i="9"/>
  <c r="AA24" i="9"/>
  <c r="O24" i="9"/>
  <c r="Z24" i="9"/>
  <c r="N24" i="9"/>
  <c r="X24" i="9"/>
  <c r="L24" i="9"/>
  <c r="H33" i="9"/>
  <c r="I17" i="9"/>
  <c r="K17" i="9"/>
  <c r="J17" i="9"/>
  <c r="L17" i="9"/>
  <c r="M17" i="9"/>
  <c r="H23" i="9"/>
  <c r="I43" i="9"/>
  <c r="H26" i="9"/>
  <c r="K26" i="9"/>
  <c r="Q23" i="9"/>
  <c r="H46" i="9"/>
  <c r="Q33" i="9"/>
  <c r="J46" i="9"/>
  <c r="K46" i="9"/>
  <c r="Q43" i="9"/>
  <c r="J26" i="9"/>
  <c r="S33" i="9"/>
  <c r="S43" i="9"/>
  <c r="T43" i="9"/>
  <c r="W43" i="9"/>
  <c r="P46" i="9"/>
  <c r="M46" i="9"/>
  <c r="Z43" i="9"/>
  <c r="N46" i="9"/>
  <c r="V43" i="9"/>
  <c r="K36" i="9"/>
  <c r="Y33" i="9"/>
  <c r="M36" i="9"/>
  <c r="P36" i="9"/>
  <c r="Q36" i="9"/>
  <c r="W33" i="9"/>
  <c r="Z33" i="9"/>
  <c r="N36" i="9"/>
  <c r="T33" i="9"/>
  <c r="H36" i="9"/>
  <c r="V23" i="9"/>
  <c r="Z23" i="9"/>
  <c r="N26" i="9"/>
  <c r="P26" i="9"/>
  <c r="Q26" i="9"/>
  <c r="S23" i="9"/>
  <c r="T23" i="9"/>
  <c r="W23" i="9"/>
  <c r="H16" i="9"/>
  <c r="Q13" i="9"/>
  <c r="J16" i="9"/>
  <c r="S13" i="9"/>
  <c r="K16" i="9"/>
  <c r="T13" i="9"/>
  <c r="M16" i="9"/>
  <c r="V13" i="9"/>
  <c r="N16" i="9"/>
  <c r="W13" i="9"/>
  <c r="P16" i="9"/>
  <c r="Y13" i="9"/>
  <c r="H13" i="9"/>
  <c r="H198" i="8"/>
  <c r="H191" i="8"/>
  <c r="I184" i="8"/>
  <c r="N201" i="8"/>
  <c r="M140" i="8"/>
  <c r="Q140" i="8"/>
  <c r="H194" i="8"/>
  <c r="P154" i="8"/>
  <c r="K194" i="8"/>
  <c r="Q154" i="8"/>
  <c r="M194" i="8"/>
  <c r="H170" i="8"/>
  <c r="H180" i="8"/>
  <c r="J180" i="8"/>
  <c r="M180" i="8"/>
  <c r="K180" i="8"/>
  <c r="N180" i="8"/>
  <c r="P180" i="8"/>
  <c r="H147" i="8"/>
  <c r="H140" i="8"/>
  <c r="AK141" i="8" s="1"/>
  <c r="J140" i="8"/>
  <c r="H151" i="8"/>
  <c r="H154" i="8"/>
  <c r="J154" i="8"/>
  <c r="K154" i="8"/>
  <c r="M154" i="8"/>
  <c r="J147" i="8"/>
  <c r="K147" i="8"/>
  <c r="M147" i="8"/>
  <c r="N147" i="8"/>
  <c r="P147" i="8"/>
  <c r="H137" i="8"/>
  <c r="AK137" i="8" s="1"/>
  <c r="N140" i="8"/>
  <c r="AJ119" i="8" l="1"/>
  <c r="M120" i="8" s="1"/>
  <c r="P123" i="8"/>
  <c r="Q123" i="8"/>
  <c r="R123" i="8"/>
  <c r="S123" i="8"/>
  <c r="T123" i="8"/>
  <c r="O123" i="8"/>
  <c r="N123" i="8"/>
  <c r="M123" i="8"/>
  <c r="L123" i="8"/>
  <c r="K123" i="8"/>
  <c r="J123" i="8"/>
  <c r="I123" i="8"/>
  <c r="H123" i="8"/>
  <c r="AJ125" i="8"/>
  <c r="AJ118" i="8"/>
  <c r="H119" i="8" l="1"/>
  <c r="O119" i="8"/>
  <c r="H120" i="8"/>
  <c r="I120" i="8"/>
  <c r="K120" i="8"/>
  <c r="J120" i="8"/>
  <c r="L120" i="8"/>
  <c r="K124" i="8"/>
  <c r="J124" i="8"/>
  <c r="H124" i="8"/>
  <c r="I124" i="8"/>
  <c r="I119" i="8"/>
  <c r="J119" i="8"/>
  <c r="L119" i="8"/>
  <c r="M119" i="8"/>
  <c r="N119" i="8"/>
  <c r="P129" i="8"/>
  <c r="O129" i="8"/>
  <c r="N129" i="8"/>
  <c r="M129" i="8"/>
  <c r="L129" i="8"/>
  <c r="K129" i="8"/>
  <c r="AJ134" i="8"/>
  <c r="AJ132" i="8"/>
  <c r="I129" i="8"/>
  <c r="AJ103" i="8"/>
  <c r="H100" i="8" s="1"/>
  <c r="AJ101" i="8"/>
  <c r="Q97" i="8"/>
  <c r="I97" i="8"/>
  <c r="Y97" i="8"/>
  <c r="X97" i="8"/>
  <c r="W97" i="8"/>
  <c r="V97" i="8"/>
  <c r="U97" i="8"/>
  <c r="T97" i="8"/>
  <c r="AJ96" i="8"/>
  <c r="H93" i="8" s="1"/>
  <c r="AJ94" i="8"/>
  <c r="Q90" i="8"/>
  <c r="I90" i="8"/>
  <c r="Y90" i="8"/>
  <c r="X90" i="8"/>
  <c r="W90" i="8"/>
  <c r="V90" i="8"/>
  <c r="U90" i="8"/>
  <c r="T90" i="8"/>
  <c r="AJ89" i="8"/>
  <c r="Q86" i="8" s="1"/>
  <c r="AJ87" i="8"/>
  <c r="Q83" i="8"/>
  <c r="H83" i="8"/>
  <c r="Y83" i="8"/>
  <c r="X83" i="8"/>
  <c r="W83" i="8"/>
  <c r="V83" i="8"/>
  <c r="U83" i="8"/>
  <c r="T83" i="8"/>
  <c r="AJ82" i="8"/>
  <c r="Q79" i="8" s="1"/>
  <c r="AJ80" i="8"/>
  <c r="R76" i="8"/>
  <c r="I76" i="8"/>
  <c r="Y76" i="8"/>
  <c r="X76" i="8"/>
  <c r="W76" i="8"/>
  <c r="V76" i="8"/>
  <c r="U76" i="8"/>
  <c r="T76" i="8"/>
  <c r="H76" i="8"/>
  <c r="AJ75" i="8"/>
  <c r="Q72" i="8" s="1"/>
  <c r="AJ73" i="8"/>
  <c r="Q69" i="8"/>
  <c r="I69" i="8"/>
  <c r="Y69" i="8"/>
  <c r="X69" i="8"/>
  <c r="W69" i="8"/>
  <c r="V69" i="8"/>
  <c r="U69" i="8"/>
  <c r="T69" i="8"/>
  <c r="AJ68" i="8"/>
  <c r="Y62" i="8"/>
  <c r="X62" i="8"/>
  <c r="W62" i="8"/>
  <c r="V62" i="8"/>
  <c r="U62" i="8"/>
  <c r="T62" i="8"/>
  <c r="Q62" i="8"/>
  <c r="M25" i="8"/>
  <c r="U24" i="8"/>
  <c r="AK87" i="8" l="1"/>
  <c r="AK89" i="8"/>
  <c r="AK88" i="8"/>
  <c r="AK82" i="8"/>
  <c r="AK81" i="8"/>
  <c r="AK80" i="8"/>
  <c r="H65" i="8"/>
  <c r="N65" i="8"/>
  <c r="M65" i="8"/>
  <c r="K65" i="8"/>
  <c r="J65" i="8"/>
  <c r="Q65" i="8"/>
  <c r="P65" i="8"/>
  <c r="J8" i="16"/>
  <c r="R24" i="31"/>
  <c r="J9" i="9"/>
  <c r="J60" i="9"/>
  <c r="Y130" i="8"/>
  <c r="M130" i="8"/>
  <c r="X130" i="8"/>
  <c r="L130" i="8"/>
  <c r="W130" i="8"/>
  <c r="K130" i="8"/>
  <c r="V130" i="8"/>
  <c r="J130" i="8"/>
  <c r="U130" i="8"/>
  <c r="I130" i="8"/>
  <c r="N130" i="8"/>
  <c r="T130" i="8"/>
  <c r="Q130" i="8"/>
  <c r="P130" i="8"/>
  <c r="AA130" i="8"/>
  <c r="O130" i="8"/>
  <c r="Z130" i="8"/>
  <c r="S130" i="8"/>
  <c r="H130" i="8"/>
  <c r="AK132" i="8" s="1"/>
  <c r="R130" i="8"/>
  <c r="M58" i="8"/>
  <c r="U24" i="31"/>
  <c r="M9" i="9"/>
  <c r="M8" i="16"/>
  <c r="M60" i="9"/>
  <c r="Z84" i="8"/>
  <c r="N84" i="8"/>
  <c r="M84" i="8"/>
  <c r="Y84" i="8"/>
  <c r="X84" i="8"/>
  <c r="L84" i="8"/>
  <c r="W84" i="8"/>
  <c r="K84" i="8"/>
  <c r="V84" i="8"/>
  <c r="J84" i="8"/>
  <c r="Q84" i="8"/>
  <c r="P84" i="8"/>
  <c r="AA84" i="8"/>
  <c r="U84" i="8"/>
  <c r="I84" i="8"/>
  <c r="R84" i="8"/>
  <c r="O84" i="8"/>
  <c r="T84" i="8"/>
  <c r="H84" i="8"/>
  <c r="S84" i="8"/>
  <c r="R77" i="8"/>
  <c r="Q77" i="8"/>
  <c r="P77" i="8"/>
  <c r="AA77" i="8"/>
  <c r="O77" i="8"/>
  <c r="Z77" i="8"/>
  <c r="N77" i="8"/>
  <c r="Y77" i="8"/>
  <c r="M77" i="8"/>
  <c r="U77" i="8"/>
  <c r="S77" i="8"/>
  <c r="X77" i="8"/>
  <c r="L77" i="8"/>
  <c r="V77" i="8"/>
  <c r="J77" i="8"/>
  <c r="I77" i="8"/>
  <c r="T77" i="8"/>
  <c r="H77" i="8"/>
  <c r="W77" i="8"/>
  <c r="K77" i="8"/>
  <c r="V70" i="8"/>
  <c r="J70" i="8"/>
  <c r="U70" i="8"/>
  <c r="I70" i="8"/>
  <c r="T70" i="8"/>
  <c r="H70" i="8"/>
  <c r="S70" i="8"/>
  <c r="R70" i="8"/>
  <c r="X70" i="8"/>
  <c r="Q70" i="8"/>
  <c r="AA70" i="8"/>
  <c r="L70" i="8"/>
  <c r="W70" i="8"/>
  <c r="K70" i="8"/>
  <c r="P70" i="8"/>
  <c r="O70" i="8"/>
  <c r="Z70" i="8"/>
  <c r="N70" i="8"/>
  <c r="Y70" i="8"/>
  <c r="M70" i="8"/>
  <c r="V91" i="8"/>
  <c r="J91" i="8"/>
  <c r="U91" i="8"/>
  <c r="I91" i="8"/>
  <c r="T91" i="8"/>
  <c r="H91" i="8"/>
  <c r="S91" i="8"/>
  <c r="R91" i="8"/>
  <c r="L91" i="8"/>
  <c r="Q91" i="8"/>
  <c r="K91" i="8"/>
  <c r="P91" i="8"/>
  <c r="AA91" i="8"/>
  <c r="O91" i="8"/>
  <c r="Z91" i="8"/>
  <c r="N91" i="8"/>
  <c r="Y91" i="8"/>
  <c r="M91" i="8"/>
  <c r="X91" i="8"/>
  <c r="W91" i="8"/>
  <c r="R98" i="8"/>
  <c r="Q98" i="8"/>
  <c r="P98" i="8"/>
  <c r="AA98" i="8"/>
  <c r="O98" i="8"/>
  <c r="Z98" i="8"/>
  <c r="N98" i="8"/>
  <c r="T98" i="8"/>
  <c r="Y98" i="8"/>
  <c r="M98" i="8"/>
  <c r="V98" i="8"/>
  <c r="J98" i="8"/>
  <c r="U98" i="8"/>
  <c r="I98" i="8"/>
  <c r="H98" i="8"/>
  <c r="S98" i="8"/>
  <c r="X98" i="8"/>
  <c r="L98" i="8"/>
  <c r="W98" i="8"/>
  <c r="K98" i="8"/>
  <c r="Q132" i="8"/>
  <c r="N132" i="8"/>
  <c r="J132" i="8"/>
  <c r="P132" i="8"/>
  <c r="K132" i="8"/>
  <c r="H132" i="8"/>
  <c r="AK134" i="8" s="1"/>
  <c r="M132" i="8"/>
  <c r="H129" i="8"/>
  <c r="H69" i="8"/>
  <c r="AK73" i="8" s="1"/>
  <c r="M109" i="8"/>
  <c r="M160" i="8"/>
  <c r="J109" i="8"/>
  <c r="J160" i="8"/>
  <c r="H90" i="8"/>
  <c r="H97" i="8"/>
  <c r="J100" i="8"/>
  <c r="K100" i="8"/>
  <c r="M100" i="8"/>
  <c r="R97" i="8"/>
  <c r="N100" i="8"/>
  <c r="P100" i="8"/>
  <c r="Q100" i="8"/>
  <c r="J93" i="8"/>
  <c r="K93" i="8"/>
  <c r="M93" i="8"/>
  <c r="R90" i="8"/>
  <c r="N93" i="8"/>
  <c r="P93" i="8"/>
  <c r="Q93" i="8"/>
  <c r="I83" i="8"/>
  <c r="H86" i="8"/>
  <c r="R83" i="8"/>
  <c r="J86" i="8"/>
  <c r="K86" i="8"/>
  <c r="M86" i="8"/>
  <c r="N86" i="8"/>
  <c r="P86" i="8"/>
  <c r="H79" i="8"/>
  <c r="J79" i="8"/>
  <c r="K79" i="8"/>
  <c r="M79" i="8"/>
  <c r="N79" i="8"/>
  <c r="Q76" i="8"/>
  <c r="P79" i="8"/>
  <c r="R69" i="8"/>
  <c r="H72" i="8"/>
  <c r="J72" i="8"/>
  <c r="K72" i="8"/>
  <c r="M72" i="8"/>
  <c r="N72" i="8"/>
  <c r="P72" i="8"/>
  <c r="R62" i="8"/>
  <c r="Y24" i="8"/>
  <c r="Z24" i="8"/>
  <c r="AA24" i="8"/>
  <c r="AB24" i="8"/>
  <c r="J52" i="8"/>
  <c r="AJ47" i="8"/>
  <c r="AJ48" i="8"/>
  <c r="AJ49" i="8"/>
  <c r="AK103" i="8" l="1"/>
  <c r="AK102" i="8"/>
  <c r="AK101" i="8"/>
  <c r="AK96" i="8"/>
  <c r="AK95" i="8"/>
  <c r="AK94" i="8"/>
  <c r="AK74" i="8"/>
  <c r="AK75" i="8"/>
  <c r="P9" i="9"/>
  <c r="P60" i="9"/>
  <c r="X24" i="31"/>
  <c r="P8" i="16"/>
  <c r="W24" i="31"/>
  <c r="O9" i="9"/>
  <c r="O60" i="9"/>
  <c r="O8" i="16"/>
  <c r="T60" i="9"/>
  <c r="T8" i="16"/>
  <c r="T9" i="9"/>
  <c r="AB24" i="31"/>
  <c r="S60" i="9"/>
  <c r="S8" i="16"/>
  <c r="AA24" i="31"/>
  <c r="S9" i="9"/>
  <c r="R9" i="9"/>
  <c r="R60" i="9"/>
  <c r="Z24" i="31"/>
  <c r="R8" i="16"/>
  <c r="Q9" i="9"/>
  <c r="Q60" i="9"/>
  <c r="Q8" i="16"/>
  <c r="Y24" i="31"/>
  <c r="K8" i="16"/>
  <c r="S24" i="31"/>
  <c r="K9" i="9"/>
  <c r="K60" i="9"/>
  <c r="P160" i="8"/>
  <c r="P58" i="8"/>
  <c r="P109" i="8"/>
  <c r="O160" i="8"/>
  <c r="O58" i="8"/>
  <c r="O109" i="8"/>
  <c r="Q160" i="8"/>
  <c r="Q58" i="8"/>
  <c r="Q109" i="8"/>
  <c r="R58" i="8"/>
  <c r="R160" i="8"/>
  <c r="R109" i="8"/>
  <c r="S58" i="8"/>
  <c r="S160" i="8"/>
  <c r="S109" i="8"/>
  <c r="T160" i="8"/>
  <c r="T109" i="8"/>
  <c r="T58" i="8"/>
  <c r="K109" i="8"/>
  <c r="K160" i="8"/>
  <c r="O63" i="8" l="1"/>
  <c r="H62" i="8"/>
  <c r="I62" i="8"/>
  <c r="Z63" i="8" l="1"/>
  <c r="AK67" i="8"/>
  <c r="AK66" i="8"/>
  <c r="AK68" i="8"/>
  <c r="H63" i="8"/>
  <c r="T63" i="8"/>
  <c r="I63" i="8"/>
  <c r="K63" i="8"/>
  <c r="W63" i="8"/>
  <c r="L63" i="8"/>
  <c r="X63" i="8"/>
  <c r="U63" i="8"/>
  <c r="Y63" i="8"/>
  <c r="AA63" i="8"/>
  <c r="M63" i="8"/>
  <c r="N63" i="8"/>
  <c r="P63" i="8"/>
  <c r="S63" i="8"/>
  <c r="Q63" i="8"/>
  <c r="J63" i="8"/>
  <c r="R63" i="8"/>
  <c r="V63" i="8"/>
  <c r="D52" i="8"/>
  <c r="E52" i="8"/>
  <c r="F52" i="8"/>
  <c r="G52" i="8"/>
  <c r="H52" i="8"/>
  <c r="I52" i="8"/>
  <c r="K52" i="8"/>
  <c r="C52" i="8"/>
  <c r="W48" i="8"/>
  <c r="W49" i="8"/>
  <c r="W50" i="8"/>
  <c r="W51" i="8"/>
  <c r="W47" i="8"/>
  <c r="O48" i="8"/>
  <c r="O49" i="8"/>
  <c r="O50" i="8"/>
  <c r="O51" i="8"/>
  <c r="O47" i="8"/>
  <c r="E49" i="8" l="1"/>
  <c r="E48" i="8"/>
  <c r="N48" i="8"/>
  <c r="N49" i="8"/>
  <c r="N50" i="8"/>
  <c r="N51" i="8"/>
  <c r="N47" i="8"/>
  <c r="D48" i="8"/>
  <c r="AJ42" i="8" l="1"/>
  <c r="I40" i="8"/>
  <c r="AJ34" i="8"/>
  <c r="T35" i="8" l="1"/>
  <c r="H35" i="8"/>
  <c r="O34" i="8"/>
  <c r="S35" i="8"/>
  <c r="G35" i="8"/>
  <c r="N34" i="8"/>
  <c r="R35" i="8"/>
  <c r="Y34" i="8"/>
  <c r="M34" i="8"/>
  <c r="Q35" i="8"/>
  <c r="X34" i="8"/>
  <c r="L34" i="8"/>
  <c r="P35" i="8"/>
  <c r="W34" i="8"/>
  <c r="K34" i="8"/>
  <c r="O35" i="8"/>
  <c r="V34" i="8"/>
  <c r="J34" i="8"/>
  <c r="N35" i="8"/>
  <c r="U34" i="8"/>
  <c r="I34" i="8"/>
  <c r="Y35" i="8"/>
  <c r="M35" i="8"/>
  <c r="T34" i="8"/>
  <c r="H34" i="8"/>
  <c r="X35" i="8"/>
  <c r="L35" i="8"/>
  <c r="S34" i="8"/>
  <c r="G34" i="8"/>
  <c r="W35" i="8"/>
  <c r="K35" i="8"/>
  <c r="R34" i="8"/>
  <c r="F35" i="8"/>
  <c r="V35" i="8"/>
  <c r="J35" i="8"/>
  <c r="Q34" i="8"/>
  <c r="F34" i="8"/>
  <c r="U35" i="8"/>
  <c r="I35" i="8"/>
  <c r="P34" i="8"/>
  <c r="X37" i="8"/>
  <c r="L37" i="8"/>
  <c r="S36" i="8"/>
  <c r="G36" i="8"/>
  <c r="W37" i="8"/>
  <c r="K37" i="8"/>
  <c r="R36" i="8"/>
  <c r="F37" i="8"/>
  <c r="V37" i="8"/>
  <c r="J37" i="8"/>
  <c r="Q36" i="8"/>
  <c r="F36" i="8"/>
  <c r="U37" i="8"/>
  <c r="I37" i="8"/>
  <c r="P36" i="8"/>
  <c r="T37" i="8"/>
  <c r="H37" i="8"/>
  <c r="O36" i="8"/>
  <c r="S37" i="8"/>
  <c r="G37" i="8"/>
  <c r="N36" i="8"/>
  <c r="R37" i="8"/>
  <c r="Y36" i="8"/>
  <c r="M36" i="8"/>
  <c r="Q37" i="8"/>
  <c r="X36" i="8"/>
  <c r="L36" i="8"/>
  <c r="P37" i="8"/>
  <c r="W36" i="8"/>
  <c r="K36" i="8"/>
  <c r="O37" i="8"/>
  <c r="V36" i="8"/>
  <c r="J36" i="8"/>
  <c r="N37" i="8"/>
  <c r="U36" i="8"/>
  <c r="I36" i="8"/>
  <c r="Y37" i="8"/>
  <c r="M37" i="8"/>
  <c r="T36" i="8"/>
  <c r="H36" i="8"/>
  <c r="R41" i="8"/>
  <c r="Q41" i="8"/>
  <c r="P41" i="8"/>
  <c r="AA41" i="8"/>
  <c r="O41" i="8"/>
  <c r="Z41" i="8"/>
  <c r="N41" i="8"/>
  <c r="U41" i="8"/>
  <c r="Y41" i="8"/>
  <c r="M41" i="8"/>
  <c r="S41" i="8"/>
  <c r="X41" i="8"/>
  <c r="L41" i="8"/>
  <c r="V41" i="8"/>
  <c r="J41" i="8"/>
  <c r="I41" i="8"/>
  <c r="T41" i="8"/>
  <c r="H41" i="8"/>
  <c r="W41" i="8"/>
  <c r="K41" i="8"/>
  <c r="H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124" authorId="0" shapeId="0" xr:uid="{50DC8EFA-636A-4702-B1FB-B8D20CCD1C9B}">
      <text>
        <r>
          <rPr>
            <sz val="9"/>
            <color indexed="53"/>
            <rFont val="MS P ゴシック"/>
            <family val="3"/>
            <charset val="128"/>
          </rPr>
          <t>個人契約の携帯電話は不可
「－」は必ず入力ください</t>
        </r>
      </text>
    </comment>
    <comment ref="AI125" authorId="0" shapeId="0" xr:uid="{7E4CF132-95A1-4C84-9733-0A8FC56B0951}">
      <text>
        <r>
          <rPr>
            <sz val="9"/>
            <color indexed="53"/>
            <rFont val="MS P ゴシック"/>
            <family val="3"/>
            <charset val="128"/>
          </rPr>
          <t>添付書類４及び添付書類１０と一致させてください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4D60173D-734F-4C09-AE01-D23EF2904010}">
      <text>
        <r>
          <rPr>
            <sz val="9"/>
            <color indexed="53"/>
            <rFont val="MS P ゴシック"/>
            <family val="3"/>
            <charset val="128"/>
          </rPr>
          <t>第三面の事務所毎に作成ください
また、従事者数、宅建士数も整合させてください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EF4A24C7-8949-4D83-ABC4-1EF31366B721}">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<sst xmlns="http://schemas.openxmlformats.org/spreadsheetml/2006/main" count="1501" uniqueCount="575">
  <si>
    <t>別記</t>
    <rPh sb="0" eb="2">
      <t>ベッキ</t>
    </rPh>
    <phoneticPr fontId="3"/>
  </si>
  <si>
    <t>（第一条関係）</t>
    <rPh sb="1" eb="2">
      <t>ダイ</t>
    </rPh>
    <rPh sb="2" eb="3">
      <t>イチ</t>
    </rPh>
    <rPh sb="3" eb="4">
      <t>ジョウ</t>
    </rPh>
    <rPh sb="4" eb="6">
      <t>カンケイ</t>
    </rPh>
    <phoneticPr fontId="3"/>
  </si>
  <si>
    <t>項番</t>
    <rPh sb="0" eb="2">
      <t>コウバン</t>
    </rPh>
    <phoneticPr fontId="3"/>
  </si>
  <si>
    <t>免　　許　　申　　請　　書</t>
    <rPh sb="0" eb="1">
      <t>メン</t>
    </rPh>
    <rPh sb="3" eb="4">
      <t>モト</t>
    </rPh>
    <rPh sb="6" eb="7">
      <t>サル</t>
    </rPh>
    <rPh sb="9" eb="10">
      <t>ショウ</t>
    </rPh>
    <rPh sb="12" eb="13">
      <t>ショ</t>
    </rPh>
    <phoneticPr fontId="3"/>
  </si>
  <si>
    <t>（第一面）</t>
    <rPh sb="1" eb="2">
      <t>ダイ</t>
    </rPh>
    <rPh sb="2" eb="3">
      <t>イチ</t>
    </rPh>
    <rPh sb="3" eb="4">
      <t>メン</t>
    </rPh>
    <phoneticPr fontId="3"/>
  </si>
  <si>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</si>
  <si>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</si>
  <si>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</si>
  <si>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</si>
  <si>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</si>
  <si>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</si>
  <si>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</si>
  <si>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</si>
  <si>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（法人にあっては、</t>
    <rPh sb="1" eb="3">
      <t>ホウジン</t>
    </rPh>
    <phoneticPr fontId="3"/>
  </si>
  <si>
    <t>代表者の氏名）</t>
    <rPh sb="0" eb="3">
      <t>ダイヒョウシャ</t>
    </rPh>
    <rPh sb="4" eb="6">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</si>
  <si>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</si>
  <si>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</si>
  <si>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</si>
  <si>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</si>
  <si>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</si>
  <si>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免許証番号</t>
    <rPh sb="0" eb="3">
      <t>メンキョショウ</t>
    </rPh>
    <rPh sb="3" eb="5">
      <t>バンゴウ</t>
    </rPh>
    <phoneticPr fontId="3"/>
  </si>
  <si>
    <t>免許年月日</t>
    <rPh sb="0" eb="2">
      <t>メンキョ</t>
    </rPh>
    <rPh sb="2" eb="5">
      <t>ネンガッピ</t>
    </rPh>
    <phoneticPr fontId="3"/>
  </si>
  <si>
    <t>有効期間</t>
    <rPh sb="0" eb="2">
      <t>ユウコウ</t>
    </rPh>
    <rPh sb="2" eb="4">
      <t>キカン</t>
    </rPh>
    <phoneticPr fontId="3"/>
  </si>
  <si>
    <t>国土交通大臣</t>
    <rPh sb="0" eb="2">
      <t>コクド</t>
    </rPh>
    <rPh sb="2" eb="4">
      <t>コウツウ</t>
    </rPh>
    <rPh sb="4" eb="6">
      <t>ダイジン</t>
    </rPh>
    <phoneticPr fontId="3"/>
  </si>
  <si>
    <t>知事</t>
    <rPh sb="0" eb="2">
      <t>チジ</t>
    </rPh>
    <phoneticPr fontId="3"/>
  </si>
  <si>
    <t>第　　　　　　　号</t>
    <rPh sb="0" eb="1">
      <t>ダイ</t>
    </rPh>
    <rPh sb="8" eb="9">
      <t>ゴウ</t>
    </rPh>
    <phoneticPr fontId="3"/>
  </si>
  <si>
    <t>法人・個人の別</t>
    <rPh sb="0" eb="2">
      <t>ホウジン</t>
    </rPh>
    <rPh sb="3" eb="5">
      <t>コジン</t>
    </rPh>
    <rPh sb="6" eb="7">
      <t>ベツ</t>
    </rPh>
    <phoneticPr fontId="3"/>
  </si>
  <si>
    <t>１．法人</t>
    <rPh sb="2" eb="4">
      <t>ホウジン</t>
    </rPh>
    <phoneticPr fontId="3"/>
  </si>
  <si>
    <t>２．個人</t>
    <rPh sb="2" eb="4">
      <t>コジン</t>
    </rPh>
    <phoneticPr fontId="3"/>
  </si>
  <si>
    <t>１</t>
    <phoneticPr fontId="3"/>
  </si>
  <si>
    <t>０</t>
    <phoneticPr fontId="3"/>
  </si>
  <si>
    <t>商号又は</t>
    <rPh sb="0" eb="2">
      <t>ショウゴウ</t>
    </rPh>
    <rPh sb="2" eb="3">
      <t>マタ</t>
    </rPh>
    <phoneticPr fontId="3"/>
  </si>
  <si>
    <t>名称</t>
    <rPh sb="0" eb="2">
      <t>メイショウ</t>
    </rPh>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</si>
  <si>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</si>
  <si>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</si>
  <si>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</si>
  <si>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</si>
  <si>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</si>
  <si>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</si>
  <si>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</si>
  <si>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</si>
  <si>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</si>
  <si>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　宅地建物取引業以外に行っている</t>
    <rPh sb="2" eb="4">
      <t>タクチ</t>
    </rPh>
    <rPh sb="4" eb="6">
      <t>タテモノ</t>
    </rPh>
    <rPh sb="6" eb="9">
      <t>トリヒキギョウ</t>
    </rPh>
    <rPh sb="9" eb="11">
      <t>イガイ</t>
    </rPh>
    <rPh sb="12" eb="13">
      <t>オコナ</t>
    </rPh>
    <phoneticPr fontId="3"/>
  </si>
  <si>
    <t>事業がある場合にはその種類</t>
    <rPh sb="0" eb="2">
      <t>ジギョウ</t>
    </rPh>
    <rPh sb="5" eb="7">
      <t>バアイ</t>
    </rPh>
    <rPh sb="11" eb="13">
      <t>シュルイ</t>
    </rPh>
    <phoneticPr fontId="3"/>
  </si>
  <si>
    <t>兼業コード</t>
    <rPh sb="0" eb="2">
      <t>ケンギョウ</t>
    </rPh>
    <phoneticPr fontId="3"/>
  </si>
  <si>
    <t>所属団体コード</t>
    <rPh sb="0" eb="2">
      <t>ショゾク</t>
    </rPh>
    <rPh sb="2" eb="4">
      <t>ダンタイ</t>
    </rPh>
    <phoneticPr fontId="3"/>
  </si>
  <si>
    <t>（Ａ４）</t>
    <phoneticPr fontId="3"/>
  </si>
  <si>
    <t>１</t>
    <phoneticPr fontId="3"/>
  </si>
  <si>
    <t>０</t>
    <phoneticPr fontId="3"/>
  </si>
  <si>
    <t>１１</t>
    <phoneticPr fontId="3"/>
  </si>
  <si>
    <t>フリガナ</t>
    <phoneticPr fontId="3"/>
  </si>
  <si>
    <t>１２</t>
    <phoneticPr fontId="3"/>
  </si>
  <si>
    <t>－</t>
    <phoneticPr fontId="3"/>
  </si>
  <si>
    <t>フリガナ</t>
    <phoneticPr fontId="3"/>
  </si>
  <si>
    <t>１３</t>
    <phoneticPr fontId="3"/>
  </si>
  <si>
    <t>免許の</t>
    <rPh sb="0" eb="2">
      <t>メンキョ</t>
    </rPh>
    <phoneticPr fontId="3"/>
  </si>
  <si>
    <t>種類</t>
    <rPh sb="0" eb="2">
      <t>シュルイ</t>
    </rPh>
    <phoneticPr fontId="3"/>
  </si>
  <si>
    <t>１．新規</t>
    <rPh sb="2" eb="4">
      <t>シンキ</t>
    </rPh>
    <phoneticPr fontId="3"/>
  </si>
  <si>
    <t>２．免許換え新規</t>
    <rPh sb="2" eb="4">
      <t>メンキョ</t>
    </rPh>
    <rPh sb="4" eb="5">
      <t>ガ</t>
    </rPh>
    <rPh sb="6" eb="8">
      <t>シンキ</t>
    </rPh>
    <phoneticPr fontId="3"/>
  </si>
  <si>
    <t>３．更新</t>
    <rPh sb="2" eb="4">
      <t>コウシン</t>
    </rPh>
    <phoneticPr fontId="3"/>
  </si>
  <si>
    <t>免許換え後の</t>
    <rPh sb="0" eb="2">
      <t>メンキョ</t>
    </rPh>
    <rPh sb="2" eb="3">
      <t>ガ</t>
    </rPh>
    <rPh sb="4" eb="5">
      <t>ゴ</t>
    </rPh>
    <phoneticPr fontId="3"/>
  </si>
  <si>
    <t>免許権者コード</t>
    <rPh sb="0" eb="2">
      <t>メンキョ</t>
    </rPh>
    <rPh sb="2" eb="4">
      <t>ケンシャ</t>
    </rPh>
    <phoneticPr fontId="3"/>
  </si>
  <si>
    <t>→</t>
    <phoneticPr fontId="3"/>
  </si>
  <si>
    <t>４</t>
    <phoneticPr fontId="3"/>
  </si>
  <si>
    <t>３</t>
    <phoneticPr fontId="3"/>
  </si>
  <si>
    <t>（第二面）</t>
    <rPh sb="1" eb="2">
      <t>ダイ</t>
    </rPh>
    <rPh sb="2" eb="3">
      <t>ニ</t>
    </rPh>
    <rPh sb="3" eb="4">
      <t>メン</t>
    </rPh>
    <phoneticPr fontId="3"/>
  </si>
  <si>
    <t>役員に関する事項（法人の場合）</t>
    <rPh sb="0" eb="2">
      <t>ヤクイン</t>
    </rPh>
    <rPh sb="3" eb="4">
      <t>カン</t>
    </rPh>
    <rPh sb="6" eb="8">
      <t>ジコウ</t>
    </rPh>
    <rPh sb="9" eb="11">
      <t>ホウジン</t>
    </rPh>
    <rPh sb="12" eb="14">
      <t>バアイ</t>
    </rPh>
    <phoneticPr fontId="3"/>
  </si>
  <si>
    <t>（第三面）</t>
    <rPh sb="1" eb="2">
      <t>ダイ</t>
    </rPh>
    <rPh sb="2" eb="3">
      <t>サン</t>
    </rPh>
    <rPh sb="3" eb="4">
      <t>メン</t>
    </rPh>
    <phoneticPr fontId="3"/>
  </si>
  <si>
    <t>事務所に関する事項</t>
    <rPh sb="0" eb="3">
      <t>ジムショ</t>
    </rPh>
    <rPh sb="4" eb="5">
      <t>カン</t>
    </rPh>
    <rPh sb="7" eb="9">
      <t>ジコウ</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</si>
  <si>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</si>
  <si>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</si>
  <si>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</si>
  <si>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</si>
  <si>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</si>
  <si>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</si>
  <si>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</si>
  <si>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</si>
  <si>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3"/>
  </si>
  <si>
    <t>（第四面）</t>
    <rPh sb="1" eb="2">
      <t>ダイ</t>
    </rPh>
    <rPh sb="2" eb="3">
      <t>ヨン</t>
    </rPh>
    <rPh sb="3" eb="4">
      <t>メン</t>
    </rPh>
    <phoneticPr fontId="3"/>
  </si>
  <si>
    <t>資本金（千円）</t>
    <rPh sb="0" eb="3">
      <t>シホンキン</t>
    </rPh>
    <rPh sb="4" eb="6">
      <t>センエン</t>
    </rPh>
    <phoneticPr fontId="3"/>
  </si>
  <si>
    <t>（第五面）</t>
    <rPh sb="1" eb="2">
      <t>ダイ</t>
    </rPh>
    <rPh sb="2" eb="3">
      <t>ゴ</t>
    </rPh>
    <rPh sb="3" eb="4">
      <t>メン</t>
    </rPh>
    <phoneticPr fontId="3"/>
  </si>
  <si>
    <t>（消印してはならない）</t>
    <rPh sb="1" eb="3">
      <t>ケシイン</t>
    </rPh>
    <phoneticPr fontId="3"/>
  </si>
  <si>
    <t>※</t>
    <phoneticPr fontId="3"/>
  </si>
  <si>
    <t>（　　）</t>
    <phoneticPr fontId="3"/>
  </si>
  <si>
    <t>※</t>
    <phoneticPr fontId="3"/>
  </si>
  <si>
    <t>※</t>
    <phoneticPr fontId="3"/>
  </si>
  <si>
    <t>◎</t>
    <phoneticPr fontId="3"/>
  </si>
  <si>
    <t>※</t>
    <phoneticPr fontId="3"/>
  </si>
  <si>
    <t>１</t>
    <phoneticPr fontId="3"/>
  </si>
  <si>
    <t>２</t>
    <phoneticPr fontId="3"/>
  </si>
  <si>
    <t>０</t>
    <phoneticPr fontId="3"/>
  </si>
  <si>
    <t>◎</t>
    <phoneticPr fontId="3"/>
  </si>
  <si>
    <t>２１</t>
    <phoneticPr fontId="3"/>
  </si>
  <si>
    <t>２１</t>
    <phoneticPr fontId="3"/>
  </si>
  <si>
    <t>３０</t>
    <phoneticPr fontId="3"/>
  </si>
  <si>
    <t>※</t>
    <phoneticPr fontId="3"/>
  </si>
  <si>
    <t>３１</t>
    <phoneticPr fontId="3"/>
  </si>
  <si>
    <t>※</t>
    <phoneticPr fontId="3"/>
  </si>
  <si>
    <t>◎</t>
    <phoneticPr fontId="3"/>
  </si>
  <si>
    <t>４１</t>
    <phoneticPr fontId="3"/>
  </si>
  <si>
    <t>４１</t>
    <phoneticPr fontId="3"/>
  </si>
  <si>
    <t>◎</t>
    <phoneticPr fontId="3"/>
  </si>
  <si>
    <t>※</t>
    <phoneticPr fontId="3"/>
  </si>
  <si>
    <t>◎</t>
    <phoneticPr fontId="3"/>
  </si>
  <si>
    <t>専任の宅地建物取引士に関する事項</t>
    <rPh sb="0" eb="2">
      <t>センニン</t>
    </rPh>
    <rPh sb="3" eb="5">
      <t>タクチ</t>
    </rPh>
    <rPh sb="5" eb="7">
      <t>タテモノ</t>
    </rPh>
    <rPh sb="7" eb="9">
      <t>トリヒキ</t>
    </rPh>
    <rPh sb="9" eb="10">
      <t>シ</t>
    </rPh>
    <rPh sb="11" eb="12">
      <t>カン</t>
    </rPh>
    <rPh sb="14" eb="16">
      <t>ジコウ</t>
    </rPh>
    <phoneticPr fontId="3"/>
  </si>
  <si>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3"/>
  </si>
  <si>
    <t>住所又は所在地</t>
    <rPh sb="0" eb="2">
      <t>ジュウショ</t>
    </rPh>
    <rPh sb="2" eb="3">
      <t>マタ</t>
    </rPh>
    <rPh sb="4" eb="7">
      <t>ショザイチ</t>
    </rPh>
    <phoneticPr fontId="3"/>
  </si>
  <si>
    <t>市区町村コード</t>
    <rPh sb="0" eb="1">
      <t>シ</t>
    </rPh>
    <rPh sb="1" eb="2">
      <t>ク</t>
    </rPh>
    <rPh sb="2" eb="4">
      <t>チョウソン</t>
    </rPh>
    <phoneticPr fontId="3"/>
  </si>
  <si>
    <t>（円）</t>
    <rPh sb="1" eb="2">
      <t>エン</t>
    </rPh>
    <phoneticPr fontId="3"/>
  </si>
  <si>
    <t>（出資金額）</t>
    <rPh sb="1" eb="3">
      <t>シュッシ</t>
    </rPh>
    <rPh sb="3" eb="5">
      <t>キンガク</t>
    </rPh>
    <phoneticPr fontId="3"/>
  </si>
  <si>
    <t>％</t>
    <phoneticPr fontId="3"/>
  </si>
  <si>
    <t>割　合</t>
    <rPh sb="0" eb="1">
      <t>ワリ</t>
    </rPh>
    <rPh sb="2" eb="3">
      <t>ゴウ</t>
    </rPh>
    <phoneticPr fontId="3"/>
  </si>
  <si>
    <t>株</t>
    <rPh sb="0" eb="1">
      <t>カブ</t>
    </rPh>
    <phoneticPr fontId="3"/>
  </si>
  <si>
    <t>保有株式の数</t>
    <rPh sb="0" eb="2">
      <t>ホユウ</t>
    </rPh>
    <rPh sb="2" eb="4">
      <t>カブシキ</t>
    </rPh>
    <rPh sb="5" eb="6">
      <t>カズ</t>
    </rPh>
    <phoneticPr fontId="3"/>
  </si>
  <si>
    <t>氏名又は名称</t>
    <rPh sb="0" eb="2">
      <t>シメイ</t>
    </rPh>
    <rPh sb="2" eb="3">
      <t>マタ</t>
    </rPh>
    <rPh sb="4" eb="6">
      <t>メイショウ</t>
    </rPh>
    <phoneticPr fontId="3"/>
  </si>
  <si>
    <t>フリガナ</t>
    <phoneticPr fontId="3"/>
  </si>
  <si>
    <t>５２</t>
    <phoneticPr fontId="3"/>
  </si>
  <si>
    <t>※</t>
    <phoneticPr fontId="3"/>
  </si>
  <si>
    <t>％</t>
    <phoneticPr fontId="3"/>
  </si>
  <si>
    <t>１００分の５以上の株式を有する株主又は１００分の５以上の額に相当する出資をしている者（法人の場合）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3"/>
  </si>
  <si>
    <t>０</t>
    <phoneticPr fontId="3"/>
  </si>
  <si>
    <t>６</t>
    <phoneticPr fontId="3"/>
  </si>
  <si>
    <t>１</t>
    <phoneticPr fontId="3"/>
  </si>
  <si>
    <t>住所</t>
    <rPh sb="0" eb="2">
      <t>ジュウショ</t>
    </rPh>
    <phoneticPr fontId="3"/>
  </si>
  <si>
    <t>住所市区町村コード</t>
    <rPh sb="0" eb="2">
      <t>ジュウショ</t>
    </rPh>
    <rPh sb="2" eb="3">
      <t>シ</t>
    </rPh>
    <rPh sb="3" eb="4">
      <t>ク</t>
    </rPh>
    <rPh sb="4" eb="6">
      <t>チョウソン</t>
    </rPh>
    <phoneticPr fontId="3"/>
  </si>
  <si>
    <t>フリガナ</t>
    <phoneticPr fontId="3"/>
  </si>
  <si>
    <t>就任年月日</t>
    <rPh sb="0" eb="2">
      <t>シュウニン</t>
    </rPh>
    <rPh sb="2" eb="5">
      <t>ネンガッピ</t>
    </rPh>
    <phoneticPr fontId="3"/>
  </si>
  <si>
    <t>５１</t>
    <phoneticPr fontId="3"/>
  </si>
  <si>
    <t>※</t>
    <phoneticPr fontId="3"/>
  </si>
  <si>
    <t>相談役及び顧問（法人の場合）</t>
    <rPh sb="0" eb="3">
      <t>ソウダンヤク</t>
    </rPh>
    <rPh sb="3" eb="4">
      <t>オヨ</t>
    </rPh>
    <rPh sb="5" eb="7">
      <t>コモン</t>
    </rPh>
    <rPh sb="8" eb="10">
      <t>ホウジン</t>
    </rPh>
    <rPh sb="11" eb="13">
      <t>バアイ</t>
    </rPh>
    <phoneticPr fontId="3"/>
  </si>
  <si>
    <t>０</t>
    <phoneticPr fontId="3"/>
  </si>
  <si>
    <t>５</t>
    <phoneticPr fontId="3"/>
  </si>
  <si>
    <t>１</t>
    <phoneticPr fontId="3"/>
  </si>
  <si>
    <t>（Ａ４）</t>
    <phoneticPr fontId="3"/>
  </si>
  <si>
    <t>氏　名</t>
    <rPh sb="0" eb="1">
      <t>シ</t>
    </rPh>
    <rPh sb="2" eb="3">
      <t>メイ</t>
    </rPh>
    <phoneticPr fontId="3"/>
  </si>
  <si>
    <t>上記のとおり相違ありません。</t>
    <rPh sb="0" eb="2">
      <t>ジョウキ</t>
    </rPh>
    <rPh sb="6" eb="8">
      <t>ソウイ</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</si>
  <si>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</si>
  <si>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</si>
  <si>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</si>
  <si>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期間</t>
    <rPh sb="0" eb="2">
      <t>キカン</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</si>
  <si>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</si>
  <si>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</si>
  <si>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</si>
  <si>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</si>
  <si>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添　付　書　類　（６）</t>
    <rPh sb="0" eb="1">
      <t>ソウ</t>
    </rPh>
    <rPh sb="2" eb="3">
      <t>ヅケ</t>
    </rPh>
    <rPh sb="4" eb="5">
      <t>ショ</t>
    </rPh>
    <rPh sb="6" eb="7">
      <t>タグイ</t>
    </rPh>
    <phoneticPr fontId="3"/>
  </si>
  <si>
    <t>備　　考
　１　新規に免許を申請する者は、「最初の免許」の欄に「新規」と記入すること。
　２　「組織変更」の欄には、合併又は商号若しくは名称の変更について記入すること。
　３　「期間」の欄には、事業年度を記入すること。
　４　「売買・交換」の欄には、上段に売買の実績を、下段に交換の実績を記入すること。</t>
    <phoneticPr fontId="3"/>
  </si>
  <si>
    <t>手数料</t>
    <rPh sb="0" eb="3">
      <t>テスウリョウ</t>
    </rPh>
    <phoneticPr fontId="3"/>
  </si>
  <si>
    <t>価額
(千円)</t>
    <rPh sb="0" eb="2">
      <t>カガク</t>
    </rPh>
    <rPh sb="4" eb="6">
      <t>センエン</t>
    </rPh>
    <phoneticPr fontId="3"/>
  </si>
  <si>
    <t>件数</t>
    <rPh sb="0" eb="2">
      <t>ケンスウ</t>
    </rPh>
    <phoneticPr fontId="3"/>
  </si>
  <si>
    <t>合　　　計</t>
    <rPh sb="0" eb="1">
      <t>ゴウ</t>
    </rPh>
    <rPh sb="4" eb="5">
      <t>ケイ</t>
    </rPh>
    <phoneticPr fontId="3"/>
  </si>
  <si>
    <t>宅地及び
建　　物</t>
    <rPh sb="0" eb="2">
      <t>タクチ</t>
    </rPh>
    <rPh sb="2" eb="3">
      <t>オヨ</t>
    </rPh>
    <rPh sb="5" eb="6">
      <t>ケン</t>
    </rPh>
    <rPh sb="8" eb="9">
      <t>ブツ</t>
    </rPh>
    <phoneticPr fontId="3"/>
  </si>
  <si>
    <t>建　　物</t>
    <rPh sb="0" eb="1">
      <t>ケン</t>
    </rPh>
    <rPh sb="3" eb="4">
      <t>ブツ</t>
    </rPh>
    <phoneticPr fontId="3"/>
  </si>
  <si>
    <t>宅　　地</t>
    <rPh sb="0" eb="1">
      <t>タク</t>
    </rPh>
    <rPh sb="3" eb="4">
      <t>チ</t>
    </rPh>
    <phoneticPr fontId="3"/>
  </si>
  <si>
    <t>貸借</t>
    <rPh sb="0" eb="2">
      <t>タイシャク</t>
    </rPh>
    <phoneticPr fontId="3"/>
  </si>
  <si>
    <t>売買・交換</t>
    <rPh sb="0" eb="2">
      <t>バイバイ</t>
    </rPh>
    <rPh sb="3" eb="5">
      <t>コウカン</t>
    </rPh>
    <phoneticPr fontId="3"/>
  </si>
  <si>
    <t>イ．代理又は媒介の実績</t>
    <rPh sb="2" eb="4">
      <t>ダイリ</t>
    </rPh>
    <rPh sb="4" eb="5">
      <t>マタ</t>
    </rPh>
    <rPh sb="6" eb="8">
      <t>バイカイ</t>
    </rPh>
    <rPh sb="9" eb="11">
      <t>ジッセキ</t>
    </rPh>
    <phoneticPr fontId="3"/>
  </si>
  <si>
    <t>２．事業の実績</t>
    <rPh sb="2" eb="4">
      <t>ジギョウ</t>
    </rPh>
    <rPh sb="5" eb="7">
      <t>ジッセキ</t>
    </rPh>
    <phoneticPr fontId="3"/>
  </si>
  <si>
    <t>年　月　日</t>
    <rPh sb="0" eb="1">
      <t>ネン</t>
    </rPh>
    <rPh sb="2" eb="3">
      <t>ツキ</t>
    </rPh>
    <rPh sb="4" eb="5">
      <t>ニチ</t>
    </rPh>
    <phoneticPr fontId="3"/>
  </si>
  <si>
    <t>組　　　織　　　変　　　更</t>
    <rPh sb="0" eb="1">
      <t>クミ</t>
    </rPh>
    <rPh sb="4" eb="5">
      <t>オリ</t>
    </rPh>
    <rPh sb="8" eb="9">
      <t>ヘン</t>
    </rPh>
    <rPh sb="12" eb="13">
      <t>サラ</t>
    </rPh>
    <phoneticPr fontId="3"/>
  </si>
  <si>
    <t>最初の免許</t>
    <rPh sb="0" eb="2">
      <t>サイショ</t>
    </rPh>
    <rPh sb="3" eb="5">
      <t>メンキョ</t>
    </rPh>
    <phoneticPr fontId="3"/>
  </si>
  <si>
    <t>１．事業の沿革</t>
    <rPh sb="2" eb="4">
      <t>ジギョウ</t>
    </rPh>
    <rPh sb="5" eb="7">
      <t>エンカク</t>
    </rPh>
    <phoneticPr fontId="3"/>
  </si>
  <si>
    <t>宅地建物取引業経歴書</t>
    <rPh sb="0" eb="2">
      <t>タクチ</t>
    </rPh>
    <rPh sb="2" eb="4">
      <t>タテモノ</t>
    </rPh>
    <rPh sb="4" eb="7">
      <t>トリヒキギョウ</t>
    </rPh>
    <rPh sb="7" eb="10">
      <t>ケイレキショ</t>
    </rPh>
    <phoneticPr fontId="3"/>
  </si>
  <si>
    <t>添　付　書　類　（１）</t>
    <rPh sb="0" eb="1">
      <t>ソウ</t>
    </rPh>
    <rPh sb="2" eb="3">
      <t>ヅケ</t>
    </rPh>
    <rPh sb="4" eb="5">
      <t>ショ</t>
    </rPh>
    <rPh sb="6" eb="7">
      <t>タグイ</t>
    </rPh>
    <phoneticPr fontId="3"/>
  </si>
  <si>
    <t>（Ａ４）</t>
    <phoneticPr fontId="3"/>
  </si>
  <si>
    <t>様式第二号（第１条の二関係）</t>
    <rPh sb="0" eb="2">
      <t>ヨウシキ</t>
    </rPh>
    <rPh sb="2" eb="3">
      <t>ダイ</t>
    </rPh>
    <rPh sb="3" eb="4">
      <t>ニ</t>
    </rPh>
    <rPh sb="4" eb="5">
      <t>ゴウ</t>
    </rPh>
    <rPh sb="6" eb="7">
      <t>ダイ</t>
    </rPh>
    <rPh sb="8" eb="9">
      <t>ジョウ</t>
    </rPh>
    <rPh sb="10" eb="11">
      <t>ニ</t>
    </rPh>
    <rPh sb="11" eb="13">
      <t>カンケイ</t>
    </rPh>
    <phoneticPr fontId="3"/>
  </si>
  <si>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3"/>
  </si>
  <si>
    <t>３　「期間」の欄には、事業年度を記入すること。</t>
    <rPh sb="3" eb="5">
      <t>キカン</t>
    </rPh>
    <rPh sb="7" eb="8">
      <t>ラン</t>
    </rPh>
    <rPh sb="11" eb="13">
      <t>ジギョウ</t>
    </rPh>
    <rPh sb="13" eb="15">
      <t>ネンド</t>
    </rPh>
    <rPh sb="16" eb="18">
      <t>キニュウ</t>
    </rPh>
    <phoneticPr fontId="3"/>
  </si>
  <si>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3"/>
  </si>
  <si>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3"/>
  </si>
  <si>
    <t>備考</t>
    <rPh sb="0" eb="2">
      <t>ビコウ</t>
    </rPh>
    <phoneticPr fontId="3"/>
  </si>
  <si>
    <t>合計</t>
    <rPh sb="0" eb="2">
      <t>ゴウケイ</t>
    </rPh>
    <phoneticPr fontId="3"/>
  </si>
  <si>
    <t>建物</t>
    <rPh sb="0" eb="2">
      <t>タテモノ</t>
    </rPh>
    <phoneticPr fontId="3"/>
  </si>
  <si>
    <t>宅地</t>
    <rPh sb="0" eb="1">
      <t>タク</t>
    </rPh>
    <rPh sb="1" eb="2">
      <t>チ</t>
    </rPh>
    <phoneticPr fontId="3"/>
  </si>
  <si>
    <t>交　　　換</t>
    <rPh sb="0" eb="1">
      <t>コウ</t>
    </rPh>
    <rPh sb="4" eb="5">
      <t>カン</t>
    </rPh>
    <phoneticPr fontId="3"/>
  </si>
  <si>
    <t>購　　　入</t>
    <rPh sb="0" eb="1">
      <t>コウ</t>
    </rPh>
    <rPh sb="4" eb="5">
      <t>イリ</t>
    </rPh>
    <phoneticPr fontId="3"/>
  </si>
  <si>
    <t>売　　　却</t>
    <rPh sb="0" eb="1">
      <t>バイ</t>
    </rPh>
    <rPh sb="4" eb="5">
      <t>キャク</t>
    </rPh>
    <phoneticPr fontId="3"/>
  </si>
  <si>
    <t>ロ．売買・交換の実績</t>
    <rPh sb="2" eb="4">
      <t>バイバイ</t>
    </rPh>
    <rPh sb="5" eb="7">
      <t>コウカン</t>
    </rPh>
    <rPh sb="8" eb="10">
      <t>ジッセキ</t>
    </rPh>
    <phoneticPr fontId="3"/>
  </si>
  <si>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3"/>
  </si>
  <si>
    <t>２</t>
    <phoneticPr fontId="3"/>
  </si>
  <si>
    <t>　この調書は、個人の業者のみが記入すること。</t>
    <rPh sb="3" eb="5">
      <t>チョウショ</t>
    </rPh>
    <rPh sb="7" eb="9">
      <t>コジン</t>
    </rPh>
    <rPh sb="10" eb="12">
      <t>ギョウシャ</t>
    </rPh>
    <rPh sb="15" eb="17">
      <t>キニュウ</t>
    </rPh>
    <phoneticPr fontId="3"/>
  </si>
  <si>
    <t>１</t>
    <phoneticPr fontId="3"/>
  </si>
  <si>
    <t>計</t>
    <rPh sb="0" eb="1">
      <t>ケイ</t>
    </rPh>
    <phoneticPr fontId="3"/>
  </si>
  <si>
    <t>その他</t>
    <rPh sb="2" eb="3">
      <t>タ</t>
    </rPh>
    <phoneticPr fontId="3"/>
  </si>
  <si>
    <t>前受金</t>
    <rPh sb="0" eb="1">
      <t>マエ</t>
    </rPh>
    <rPh sb="1" eb="2">
      <t>ウ</t>
    </rPh>
    <rPh sb="2" eb="3">
      <t>カネ</t>
    </rPh>
    <phoneticPr fontId="3"/>
  </si>
  <si>
    <t>預り金</t>
    <rPh sb="0" eb="1">
      <t>アズ</t>
    </rPh>
    <rPh sb="2" eb="3">
      <t>カネ</t>
    </rPh>
    <phoneticPr fontId="3"/>
  </si>
  <si>
    <t>未払金</t>
    <rPh sb="0" eb="2">
      <t>ミハラ</t>
    </rPh>
    <rPh sb="2" eb="3">
      <t>キン</t>
    </rPh>
    <phoneticPr fontId="3"/>
  </si>
  <si>
    <t>借入金</t>
    <rPh sb="0" eb="3">
      <t>カリイレキン</t>
    </rPh>
    <phoneticPr fontId="3"/>
  </si>
  <si>
    <t>負　　　債</t>
    <rPh sb="0" eb="1">
      <t>フ</t>
    </rPh>
    <rPh sb="4" eb="5">
      <t>サイ</t>
    </rPh>
    <phoneticPr fontId="3"/>
  </si>
  <si>
    <t>権利</t>
    <rPh sb="0" eb="2">
      <t>ケンリ</t>
    </rPh>
    <phoneticPr fontId="3"/>
  </si>
  <si>
    <t>備品</t>
    <rPh sb="0" eb="2">
      <t>ビヒン</t>
    </rPh>
    <phoneticPr fontId="3"/>
  </si>
  <si>
    <t>土地</t>
    <rPh sb="0" eb="2">
      <t>トチ</t>
    </rPh>
    <phoneticPr fontId="3"/>
  </si>
  <si>
    <t>未収入金</t>
    <rPh sb="0" eb="2">
      <t>ミシュウ</t>
    </rPh>
    <rPh sb="2" eb="4">
      <t>ニュウキン</t>
    </rPh>
    <phoneticPr fontId="3"/>
  </si>
  <si>
    <t>有価証券</t>
    <rPh sb="0" eb="2">
      <t>ユウカ</t>
    </rPh>
    <rPh sb="2" eb="4">
      <t>ショウケン</t>
    </rPh>
    <phoneticPr fontId="3"/>
  </si>
  <si>
    <t>現金預金</t>
    <rPh sb="0" eb="2">
      <t>ゲンキン</t>
    </rPh>
    <rPh sb="2" eb="4">
      <t>ヨキン</t>
    </rPh>
    <phoneticPr fontId="3"/>
  </si>
  <si>
    <t>資　　　産</t>
    <rPh sb="0" eb="1">
      <t>シ</t>
    </rPh>
    <rPh sb="4" eb="5">
      <t>サン</t>
    </rPh>
    <phoneticPr fontId="3"/>
  </si>
  <si>
    <t>摘　　　　　要</t>
    <rPh sb="0" eb="1">
      <t>テキ</t>
    </rPh>
    <rPh sb="6" eb="7">
      <t>ヨウ</t>
    </rPh>
    <phoneticPr fontId="3"/>
  </si>
  <si>
    <t>価　　　　　格</t>
    <rPh sb="0" eb="1">
      <t>アタイ</t>
    </rPh>
    <rPh sb="6" eb="7">
      <t>カク</t>
    </rPh>
    <phoneticPr fontId="3"/>
  </si>
  <si>
    <t>資　　　　　産</t>
    <rPh sb="0" eb="1">
      <t>シ</t>
    </rPh>
    <rPh sb="6" eb="7">
      <t>サン</t>
    </rPh>
    <phoneticPr fontId="3"/>
  </si>
  <si>
    <t>添　付　資　料　（７）</t>
    <rPh sb="0" eb="1">
      <t>ソウ</t>
    </rPh>
    <rPh sb="2" eb="3">
      <t>ヅケ</t>
    </rPh>
    <rPh sb="4" eb="5">
      <t>シ</t>
    </rPh>
    <rPh sb="6" eb="7">
      <t>リョウ</t>
    </rPh>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</si>
  <si>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</si>
  <si>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</si>
  <si>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</si>
  <si>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（Ａ４）</t>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</si>
  <si>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</si>
  <si>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</si>
  <si>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</si>
  <si>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</si>
  <si>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</si>
  <si>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</si>
  <si>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</si>
  <si>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</si>
  <si>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</si>
  <si>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７</t>
    <phoneticPr fontId="3"/>
  </si>
  <si>
    <t>０</t>
    <phoneticPr fontId="3"/>
  </si>
  <si>
    <t>※</t>
    <phoneticPr fontId="3"/>
  </si>
  <si>
    <t>※</t>
  </si>
  <si>
    <t>従事する者</t>
    <rPh sb="0" eb="2">
      <t>ジュウジ</t>
    </rPh>
    <rPh sb="4" eb="5">
      <t>シャ</t>
    </rPh>
    <phoneticPr fontId="3"/>
  </si>
  <si>
    <t>うち専任の宅地建物取引士</t>
    <rPh sb="2" eb="4">
      <t>センニン</t>
    </rPh>
    <rPh sb="5" eb="7">
      <t>タクチ</t>
    </rPh>
    <rPh sb="7" eb="9">
      <t>タテモノ</t>
    </rPh>
    <rPh sb="9" eb="12">
      <t>トリヒキシ</t>
    </rPh>
    <phoneticPr fontId="3"/>
  </si>
  <si>
    <t>６１</t>
    <phoneticPr fontId="3"/>
  </si>
  <si>
    <t>業　務　に　従　事　す　る　者</t>
    <rPh sb="0" eb="1">
      <t>ギョウ</t>
    </rPh>
    <rPh sb="2" eb="3">
      <t>ツトム</t>
    </rPh>
    <rPh sb="6" eb="7">
      <t>ジュウ</t>
    </rPh>
    <rPh sb="8" eb="9">
      <t>コト</t>
    </rPh>
    <rPh sb="14" eb="15">
      <t>シャ</t>
    </rPh>
    <phoneticPr fontId="3"/>
  </si>
  <si>
    <t>性別</t>
    <rPh sb="0" eb="2">
      <t>セイベツ</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</si>
  <si>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</si>
  <si>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</si>
  <si>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</si>
  <si>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１</t>
    <phoneticPr fontId="3"/>
  </si>
  <si>
    <t>３</t>
    <phoneticPr fontId="3"/>
  </si>
  <si>
    <t>４</t>
    <phoneticPr fontId="3"/>
  </si>
  <si>
    <t>５</t>
    <phoneticPr fontId="3"/>
  </si>
  <si>
    <t>６</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</si>
  <si>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</si>
  <si>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</si>
  <si>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</si>
  <si>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</si>
  <si>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</si>
  <si>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</si>
  <si>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</si>
  <si>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</si>
  <si>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</si>
  <si>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</si>
  <si>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</si>
  <si>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</si>
  <si>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</si>
  <si>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</si>
  <si>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</si>
  <si>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</si>
  <si>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</si>
  <si>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</si>
  <si>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</si>
  <si>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xml:space="preserve">②
</t>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</si>
  <si>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</si>
  <si>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</si>
  <si>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</si>
  <si>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xml:space="preserve">２
</t>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</si>
  <si>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</si>
  <si>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</si>
  <si>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</si>
  <si>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</si>
  <si>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</si>
  <si>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</si>
  <si>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</si>
  <si>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</si>
  <si>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</si>
  <si>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</si>
  <si>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</si>
  <si>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</si>
  <si>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</si>
  <si>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</si>
  <si>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添　付　資　料　（５）</t>
    <rPh sb="0" eb="1">
      <t>ソウ</t>
    </rPh>
    <rPh sb="2" eb="3">
      <t>ヅケ</t>
    </rPh>
    <rPh sb="4" eb="5">
      <t>シ</t>
    </rPh>
    <rPh sb="6" eb="7">
      <t>リョウ</t>
    </rPh>
    <phoneticPr fontId="3"/>
  </si>
  <si>
    <t>（Ａ４）</t>
    <phoneticPr fontId="3"/>
  </si>
  <si>
    <t>号</t>
    <rPh sb="0" eb="1">
      <t>ゴウ</t>
    </rPh>
    <phoneticPr fontId="3"/>
  </si>
  <si>
    <r>
      <t>登録免許税納付書・領収証書、収入印紙</t>
    </r>
    <r>
      <rPr>
        <strike/>
        <sz val="9"/>
        <rFont val="ＭＳ 明朝"/>
        <family val="1"/>
        <charset val="128"/>
      </rPr>
      <t>又は証紙</t>
    </r>
    <r>
      <rPr>
        <sz val="9"/>
        <rFont val="ＭＳ 明朝"/>
        <family val="1"/>
        <charset val="128"/>
      </rPr>
      <t>はり付け欄</t>
    </r>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3"/>
  </si>
  <si>
    <t>様式第７号の６（第十五条の五関係）</t>
    <rPh sb="0" eb="2">
      <t>ヨウシキ</t>
    </rPh>
    <rPh sb="2" eb="3">
      <t>ダイ</t>
    </rPh>
    <rPh sb="4" eb="5">
      <t>ゴウ</t>
    </rPh>
    <rPh sb="8" eb="9">
      <t>ダイ</t>
    </rPh>
    <rPh sb="9" eb="11">
      <t>ジュウゴ</t>
    </rPh>
    <rPh sb="11" eb="12">
      <t>ジョウ</t>
    </rPh>
    <rPh sb="13" eb="14">
      <t>5</t>
    </rPh>
    <rPh sb="14" eb="16">
      <t>カンケイ</t>
    </rPh>
    <phoneticPr fontId="3"/>
  </si>
  <si>
    <t>営業保証金供託済届出書</t>
    <rPh sb="0" eb="2">
      <t>エイギョウ</t>
    </rPh>
    <rPh sb="2" eb="5">
      <t>ホショウキン</t>
    </rPh>
    <rPh sb="5" eb="7">
      <t>キョウタク</t>
    </rPh>
    <rPh sb="7" eb="8">
      <t>ズミ</t>
    </rPh>
    <rPh sb="8" eb="11">
      <t>トドケデショ</t>
    </rPh>
    <phoneticPr fontId="3"/>
  </si>
  <si>
    <t>　下記のとおり、宅地建物取引業に係る営業保証金を供託いたしましたので、供託物受入れの記載のある供託書の写しを添付して届け出ます。</t>
    <rPh sb="1" eb="3">
      <t>カキ</t>
    </rPh>
    <rPh sb="8" eb="10">
      <t>タクチ</t>
    </rPh>
    <rPh sb="10" eb="12">
      <t>タテモノ</t>
    </rPh>
    <rPh sb="12" eb="15">
      <t>トリヒキギョウ</t>
    </rPh>
    <rPh sb="16" eb="17">
      <t>カカ</t>
    </rPh>
    <rPh sb="18" eb="20">
      <t>エイギョウ</t>
    </rPh>
    <rPh sb="20" eb="23">
      <t>ホショウキン</t>
    </rPh>
    <rPh sb="24" eb="26">
      <t>キョウタク</t>
    </rPh>
    <rPh sb="35" eb="38">
      <t>キョウタクブツ</t>
    </rPh>
    <rPh sb="38" eb="40">
      <t>ウケイレ</t>
    </rPh>
    <rPh sb="42" eb="44">
      <t>キサイ</t>
    </rPh>
    <rPh sb="47" eb="49">
      <t>キョウタク</t>
    </rPh>
    <rPh sb="49" eb="50">
      <t>ショ</t>
    </rPh>
    <rPh sb="51" eb="52">
      <t>ウツ</t>
    </rPh>
    <rPh sb="54" eb="56">
      <t>テンプ</t>
    </rPh>
    <rPh sb="58" eb="59">
      <t>トド</t>
    </rPh>
    <rPh sb="60" eb="61">
      <t>デ</t>
    </rPh>
    <phoneticPr fontId="3"/>
  </si>
  <si>
    <t>届出時の免許証番号</t>
    <rPh sb="0" eb="2">
      <t>トドケデ</t>
    </rPh>
    <rPh sb="2" eb="3">
      <t>トキ</t>
    </rPh>
    <rPh sb="4" eb="7">
      <t>メンキョショウ</t>
    </rPh>
    <rPh sb="7" eb="9">
      <t>バンゴウ</t>
    </rPh>
    <phoneticPr fontId="3"/>
  </si>
  <si>
    <t>※</t>
    <phoneticPr fontId="3"/>
  </si>
  <si>
    <t>供託の原因</t>
    <rPh sb="0" eb="2">
      <t>キョウタク</t>
    </rPh>
    <rPh sb="3" eb="5">
      <t>ゲンイン</t>
    </rPh>
    <phoneticPr fontId="3"/>
  </si>
  <si>
    <t>供　　　託　　　番　　　号</t>
    <rPh sb="0" eb="1">
      <t>トモ</t>
    </rPh>
    <rPh sb="4" eb="5">
      <t>コトヅケ</t>
    </rPh>
    <rPh sb="8" eb="9">
      <t>バン</t>
    </rPh>
    <rPh sb="12" eb="13">
      <t>ゴウ</t>
    </rPh>
    <phoneticPr fontId="3"/>
  </si>
  <si>
    <t>供託年月日</t>
    <rPh sb="0" eb="2">
      <t>キョウタク</t>
    </rPh>
    <rPh sb="2" eb="5">
      <t>ネンガッピ</t>
    </rPh>
    <phoneticPr fontId="3"/>
  </si>
  <si>
    <t>供　　託　　所</t>
    <rPh sb="0" eb="1">
      <t>トモ</t>
    </rPh>
    <rPh sb="3" eb="4">
      <t>コトヅケ</t>
    </rPh>
    <rPh sb="6" eb="7">
      <t>ショ</t>
    </rPh>
    <phoneticPr fontId="3"/>
  </si>
  <si>
    <t>年度</t>
    <rPh sb="0" eb="2">
      <t>ネンド</t>
    </rPh>
    <phoneticPr fontId="3"/>
  </si>
  <si>
    <t>第</t>
    <rPh sb="0" eb="1">
      <t>ダイ</t>
    </rPh>
    <phoneticPr fontId="3"/>
  </si>
  <si>
    <t>法務局</t>
    <rPh sb="0" eb="3">
      <t>ホウムキョク</t>
    </rPh>
    <phoneticPr fontId="3"/>
  </si>
  <si>
    <t>支局</t>
    <rPh sb="0" eb="2">
      <t>シキョク</t>
    </rPh>
    <phoneticPr fontId="3"/>
  </si>
  <si>
    <t>出張所</t>
    <rPh sb="0" eb="3">
      <t>シュッチョウショ</t>
    </rPh>
    <phoneticPr fontId="3"/>
  </si>
  <si>
    <t>金銭の場合の供託額</t>
    <phoneticPr fontId="3"/>
  </si>
  <si>
    <t>有価証券の場合の供託額</t>
    <phoneticPr fontId="3"/>
  </si>
  <si>
    <t>額面</t>
    <rPh sb="0" eb="2">
      <t>ガクメン</t>
    </rPh>
    <phoneticPr fontId="3"/>
  </si>
  <si>
    <t>円</t>
    <rPh sb="0" eb="1">
      <t>エン</t>
    </rPh>
    <phoneticPr fontId="3"/>
  </si>
  <si>
    <t>有価証券の場合の営業保証金に充当される額</t>
    <phoneticPr fontId="3"/>
  </si>
  <si>
    <t>振替国債の場合の供託額</t>
    <phoneticPr fontId="3"/>
  </si>
  <si>
    <t>変換の場合には、返還前の供託物に関する事項</t>
    <rPh sb="0" eb="2">
      <t>ヘンカン</t>
    </rPh>
    <rPh sb="3" eb="5">
      <t>バアイ</t>
    </rPh>
    <rPh sb="8" eb="11">
      <t>ヘンカンマエ</t>
    </rPh>
    <rPh sb="12" eb="15">
      <t>キョウタクブツ</t>
    </rPh>
    <rPh sb="16" eb="17">
      <t>カン</t>
    </rPh>
    <rPh sb="19" eb="21">
      <t>ジコウ</t>
    </rPh>
    <phoneticPr fontId="3"/>
  </si>
  <si>
    <t>１．金　２．証　３．国</t>
    <rPh sb="2" eb="3">
      <t>キン</t>
    </rPh>
    <rPh sb="6" eb="7">
      <t>ショウ</t>
    </rPh>
    <rPh sb="10" eb="11">
      <t>コク</t>
    </rPh>
    <phoneticPr fontId="3"/>
  </si>
  <si>
    <t>　　年　　月　　日</t>
    <phoneticPr fontId="3"/>
  </si>
  <si>
    <t xml:space="preserve">
今回の供託に係る事務所に関する事項</t>
    <rPh sb="1" eb="3">
      <t>コンカイ</t>
    </rPh>
    <rPh sb="4" eb="6">
      <t>キョウタク</t>
    </rPh>
    <rPh sb="7" eb="8">
      <t>カカ</t>
    </rPh>
    <rPh sb="9" eb="12">
      <t>ジムショ</t>
    </rPh>
    <rPh sb="13" eb="14">
      <t>カン</t>
    </rPh>
    <rPh sb="16" eb="18">
      <t>ジコウ</t>
    </rPh>
    <phoneticPr fontId="3"/>
  </si>
  <si>
    <t>名　　　　　　称</t>
    <rPh sb="0" eb="1">
      <t>ナ</t>
    </rPh>
    <rPh sb="7" eb="8">
      <t>ショウ</t>
    </rPh>
    <phoneticPr fontId="3"/>
  </si>
  <si>
    <t>確認欄</t>
  </si>
  <si>
    <t>　年　月　日から
　年　月　日まで
の１年間</t>
    <rPh sb="1" eb="2">
      <t>トシ</t>
    </rPh>
    <rPh sb="3" eb="4">
      <t>ツキ</t>
    </rPh>
    <rPh sb="5" eb="6">
      <t>ニチ</t>
    </rPh>
    <rPh sb="10" eb="11">
      <t>トシ</t>
    </rPh>
    <rPh sb="12" eb="13">
      <t>ツキ</t>
    </rPh>
    <rPh sb="14" eb="15">
      <t>ニチ</t>
    </rPh>
    <rPh sb="20" eb="22">
      <t>ネンカン</t>
    </rPh>
    <phoneticPr fontId="3"/>
  </si>
  <si>
    <t>　</t>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</si>
  <si>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</si>
  <si>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</si>
  <si>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</si>
  <si>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</si>
  <si>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</si>
  <si>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</si>
  <si>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　　年　　月　　日</t>
    <rPh sb="2" eb="3">
      <t>トシ</t>
    </rPh>
    <rPh sb="5" eb="6">
      <t>ツキ</t>
    </rPh>
    <rPh sb="8" eb="9">
      <t>ニチ</t>
    </rPh>
    <phoneticPr fontId="3"/>
  </si>
  <si>
    <t>　　　　年　　月　　日</t>
    <rPh sb="4" eb="5">
      <t>トシ</t>
    </rPh>
    <rPh sb="7" eb="8">
      <t>ツキ</t>
    </rPh>
    <rPh sb="10" eb="11">
      <t>ニチ</t>
    </rPh>
    <phoneticPr fontId="3"/>
  </si>
  <si>
    <t>　　　　年　　月　　日から</t>
    <rPh sb="4" eb="5">
      <t>トシ</t>
    </rPh>
    <rPh sb="7" eb="8">
      <t>ツキ</t>
    </rPh>
    <rPh sb="10" eb="11">
      <t>ニチ</t>
    </rPh>
    <phoneticPr fontId="3"/>
  </si>
  <si>
    <t>　　　　年　　月　　日まで</t>
    <rPh sb="4" eb="5">
      <t>トシ</t>
    </rPh>
    <rPh sb="7" eb="8">
      <t>ツキ</t>
    </rPh>
    <rPh sb="10" eb="11">
      <t>ニチ</t>
    </rPh>
    <phoneticPr fontId="3"/>
  </si>
  <si>
    <t>　　　年　月　日から
　　　年　月　日まで
の１年間</t>
    <rPh sb="3" eb="4">
      <t>ネン</t>
    </rPh>
    <rPh sb="5" eb="6">
      <t>ツキ</t>
    </rPh>
    <rPh sb="7" eb="8">
      <t>ニチ</t>
    </rPh>
    <rPh sb="14" eb="15">
      <t>ネン</t>
    </rPh>
    <rPh sb="16" eb="17">
      <t>ツキ</t>
    </rPh>
    <rPh sb="18" eb="19">
      <t>ニチ</t>
    </rPh>
    <rPh sb="24" eb="26">
      <t>ネンカン</t>
    </rPh>
    <phoneticPr fontId="3"/>
  </si>
  <si>
    <t>　　　　年　　月　　日</t>
    <rPh sb="4" eb="5">
      <t>ネン</t>
    </rPh>
    <rPh sb="7" eb="8">
      <t>ガツ</t>
    </rPh>
    <rPh sb="10" eb="11">
      <t>ヒ</t>
    </rPh>
    <phoneticPr fontId="3"/>
  </si>
  <si>
    <t>　　　　年　　月　　日現在</t>
    <rPh sb="4" eb="5">
      <t>ネン</t>
    </rPh>
    <rPh sb="7" eb="8">
      <t>ツキ</t>
    </rPh>
    <rPh sb="10" eb="11">
      <t>ニチ</t>
    </rPh>
    <rPh sb="11" eb="13">
      <t>ゲンザイ</t>
    </rPh>
    <phoneticPr fontId="3"/>
  </si>
  <si>
    <t>法定代理人</t>
    <rPh sb="0" eb="2">
      <t>ホウテイ</t>
    </rPh>
    <rPh sb="2" eb="5">
      <t>ダイリニン</t>
    </rPh>
    <phoneticPr fontId="3"/>
  </si>
  <si>
    <t>　１．新規免許の取得（法第25条）　　　　　２．事務所の新設（法第26条）
　３．不足額の発生（法第28条）　　　　　　４．保管替え等（法第29条）
　５．宅地建物取引業保証協会の社員の地位の喪失（法第64条の15）
　６．返還（差し替え）</t>
    <rPh sb="3" eb="5">
      <t>シンキ</t>
    </rPh>
    <rPh sb="5" eb="7">
      <t>メンキョ</t>
    </rPh>
    <rPh sb="8" eb="10">
      <t>シュトク</t>
    </rPh>
    <rPh sb="11" eb="13">
      <t>ホウダイ</t>
    </rPh>
    <rPh sb="15" eb="16">
      <t>ジョウ</t>
    </rPh>
    <rPh sb="24" eb="27">
      <t>ジムショ</t>
    </rPh>
    <rPh sb="28" eb="30">
      <t>シンセツ</t>
    </rPh>
    <rPh sb="31" eb="33">
      <t>ホウダイ</t>
    </rPh>
    <rPh sb="35" eb="36">
      <t>ジョウ</t>
    </rPh>
    <rPh sb="41" eb="44">
      <t>フソクガク</t>
    </rPh>
    <rPh sb="45" eb="47">
      <t>ハッセイ</t>
    </rPh>
    <rPh sb="48" eb="50">
      <t>ホウダイ</t>
    </rPh>
    <rPh sb="52" eb="53">
      <t>ジョウ</t>
    </rPh>
    <rPh sb="62" eb="64">
      <t>ホカン</t>
    </rPh>
    <rPh sb="64" eb="65">
      <t>ガ</t>
    </rPh>
    <rPh sb="66" eb="67">
      <t>トウ</t>
    </rPh>
    <rPh sb="68" eb="70">
      <t>ホウダイ</t>
    </rPh>
    <rPh sb="72" eb="73">
      <t>ジョウ</t>
    </rPh>
    <rPh sb="78" eb="80">
      <t>タクチ</t>
    </rPh>
    <rPh sb="80" eb="82">
      <t>タテモノ</t>
    </rPh>
    <rPh sb="82" eb="84">
      <t>トリヒキ</t>
    </rPh>
    <rPh sb="84" eb="85">
      <t>ギョウ</t>
    </rPh>
    <rPh sb="85" eb="87">
      <t>ホショウ</t>
    </rPh>
    <rPh sb="87" eb="89">
      <t>キョウカイ</t>
    </rPh>
    <rPh sb="90" eb="92">
      <t>シャイン</t>
    </rPh>
    <rPh sb="93" eb="95">
      <t>チイ</t>
    </rPh>
    <rPh sb="96" eb="98">
      <t>ソウシツ</t>
    </rPh>
    <rPh sb="99" eb="100">
      <t>ホウ</t>
    </rPh>
    <rPh sb="100" eb="101">
      <t>ダイ</t>
    </rPh>
    <rPh sb="103" eb="104">
      <t>ジョウ</t>
    </rPh>
    <rPh sb="112" eb="114">
      <t>ヘンカン</t>
    </rPh>
    <rPh sb="115" eb="116">
      <t>サ</t>
    </rPh>
    <rPh sb="117" eb="118">
      <t>カ</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</si>
  <si>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</si>
  <si>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</si>
  <si>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</si>
  <si>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</si>
  <si>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</si>
  <si>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</si>
  <si>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</si>
  <si>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</si>
  <si>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</si>
  <si>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</si>
  <si>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期　　　　　間</t>
    <rPh sb="0" eb="1">
      <t>キ</t>
    </rPh>
    <rPh sb="6" eb="7">
      <t>アイダ</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</si>
  <si>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</si>
  <si>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</si>
  <si>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</si>
  <si>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</si>
  <si>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（４）</t>
    <phoneticPr fontId="3"/>
  </si>
  <si>
    <t>添　付　資　料　（１０）</t>
    <rPh sb="0" eb="1">
      <t>ソウ</t>
    </rPh>
    <rPh sb="2" eb="3">
      <t>ヅケ</t>
    </rPh>
    <rPh sb="4" eb="5">
      <t>シ</t>
    </rPh>
    <rPh sb="6" eb="7">
      <t>リョウ</t>
    </rPh>
    <phoneticPr fontId="3"/>
  </si>
  <si>
    <t>様式第一号</t>
    <rPh sb="0" eb="2">
      <t>ヨウシキ</t>
    </rPh>
    <rPh sb="2" eb="3">
      <t>ダイ</t>
    </rPh>
    <rPh sb="3" eb="4">
      <t>イチ</t>
    </rPh>
    <rPh sb="4" eb="5">
      <t>ゴウ</t>
    </rPh>
    <phoneticPr fontId="3"/>
  </si>
  <si>
    <t>資産の状況を示す書面</t>
    <rPh sb="0" eb="2">
      <t>シサン</t>
    </rPh>
    <rPh sb="3" eb="5">
      <t>ジョウキョウ</t>
    </rPh>
    <rPh sb="6" eb="7">
      <t>シメ</t>
    </rPh>
    <rPh sb="8" eb="10">
      <t>ショメン</t>
    </rPh>
    <phoneticPr fontId="3"/>
  </si>
  <si>
    <t>商号</t>
    <rPh sb="0" eb="2">
      <t>ショウゴウ</t>
    </rPh>
    <phoneticPr fontId="3"/>
  </si>
  <si>
    <t>(</t>
    <phoneticPr fontId="3"/>
  </si>
  <si>
    <t>）</t>
    <phoneticPr fontId="3"/>
  </si>
  <si>
    <t>有効期間開始日</t>
    <rPh sb="0" eb="2">
      <t>ユウコウ</t>
    </rPh>
    <rPh sb="2" eb="4">
      <t>キカン</t>
    </rPh>
    <rPh sb="4" eb="6">
      <t>カイシ</t>
    </rPh>
    <rPh sb="6" eb="7">
      <t>ビ</t>
    </rPh>
    <phoneticPr fontId="3"/>
  </si>
  <si>
    <t>更新回数</t>
    <rPh sb="0" eb="2">
      <t>コウシン</t>
    </rPh>
    <rPh sb="2" eb="4">
      <t>カイスウ</t>
    </rPh>
    <phoneticPr fontId="3"/>
  </si>
  <si>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</si>
  <si>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</si>
  <si>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</si>
  <si>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</si>
  <si>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</si>
  <si>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</si>
  <si>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</si>
  <si>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</si>
  <si>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</si>
  <si>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</si>
  <si>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</si>
  <si>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</si>
  <si>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</si>
  <si>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</si>
  <si>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</si>
  <si>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</si>
  <si>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</si>
  <si>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</si>
  <si>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</si>
  <si>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</si>
  <si>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</si>
  <si>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</si>
  <si>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</si>
  <si>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</si>
  <si>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</si>
  <si>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</si>
  <si>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</si>
  <si>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</si>
  <si>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</si>
  <si>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</si>
  <si>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</si>
  <si>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</si>
  <si>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</si>
  <si>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</si>
  <si>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</si>
  <si>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</si>
  <si>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</si>
  <si>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</si>
  <si>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</si>
  <si>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</si>
  <si>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</si>
  <si>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</si>
  <si>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</si>
  <si>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</si>
  <si>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</si>
  <si>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</si>
  <si>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</si>
  <si>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</si>
  <si>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</si>
  <si>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</si>
  <si>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</si>
  <si>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</si>
  <si>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</si>
  <si>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</si>
  <si>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</si>
  <si>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</si>
  <si>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</si>
  <si>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</si>
  <si>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</si>
  <si>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</si>
  <si>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</si>
  <si>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</si>
  <si>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申請時免許</t>
    <rPh sb="0" eb="3">
      <t>シンセイジ</t>
    </rPh>
    <rPh sb="3" eb="5">
      <t>メンキョ</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</si>
  <si>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</si>
  <si>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</si>
  <si>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</si>
  <si>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</si>
  <si>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</si>
  <si>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</si>
  <si>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</si>
  <si>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</si>
  <si>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</si>
  <si>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</si>
  <si>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</si>
  <si>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</si>
  <si>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</si>
  <si>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</si>
  <si>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宅建士登録番号</t>
    <rPh sb="0" eb="3">
      <t>タッケンシ</t>
    </rPh>
    <rPh sb="3" eb="5">
      <t>トウロク</t>
    </rPh>
    <rPh sb="5" eb="7">
      <t>バンゴウ</t>
    </rPh>
    <phoneticPr fontId="3"/>
  </si>
  <si>
    <t>農業</t>
    <phoneticPr fontId="3"/>
  </si>
  <si>
    <t>林業</t>
    <rPh sb="0" eb="2">
      <t>リンギョウ</t>
    </rPh>
    <phoneticPr fontId="3"/>
  </si>
  <si>
    <t>漁業</t>
    <rPh sb="0" eb="2">
      <t>ギョギョウ</t>
    </rPh>
    <phoneticPr fontId="3"/>
  </si>
  <si>
    <t>鉱業</t>
    <rPh sb="0" eb="2">
      <t>コウギョウ</t>
    </rPh>
    <phoneticPr fontId="3"/>
  </si>
  <si>
    <t>製造業</t>
    <rPh sb="0" eb="3">
      <t>セイゾウギョウ</t>
    </rPh>
    <phoneticPr fontId="3"/>
  </si>
  <si>
    <t>電気、ガス、熱供給、水道業</t>
  </si>
  <si>
    <t>運輸、通信業</t>
    <rPh sb="0" eb="2">
      <t>ウンユ</t>
    </rPh>
    <rPh sb="3" eb="6">
      <t>ツウシンギョウ</t>
    </rPh>
    <phoneticPr fontId="3"/>
  </si>
  <si>
    <t>金融、保険業</t>
    <rPh sb="0" eb="2">
      <t>キンユウ</t>
    </rPh>
    <rPh sb="3" eb="6">
      <t>ホケンギョウ</t>
    </rPh>
    <phoneticPr fontId="3"/>
  </si>
  <si>
    <t>卸売・小売業、飲食店</t>
    <rPh sb="0" eb="2">
      <t>オロシウリ</t>
    </rPh>
    <rPh sb="3" eb="6">
      <t>コウリギョウ</t>
    </rPh>
    <rPh sb="7" eb="9">
      <t>インショク</t>
    </rPh>
    <rPh sb="9" eb="10">
      <t>テン</t>
    </rPh>
    <phoneticPr fontId="3"/>
  </si>
  <si>
    <t>建設業</t>
    <rPh sb="0" eb="3">
      <t>ケンセツギョウ</t>
    </rPh>
    <phoneticPr fontId="3"/>
  </si>
  <si>
    <t>サービス業</t>
    <rPh sb="4" eb="5">
      <t>ギョウ</t>
    </rPh>
    <phoneticPr fontId="3"/>
  </si>
  <si>
    <t>兼業なし</t>
    <rPh sb="0" eb="2">
      <t>ケンギョウ</t>
    </rPh>
    <phoneticPr fontId="3"/>
  </si>
  <si>
    <t>不動産賃貸業</t>
    <phoneticPr fontId="3"/>
  </si>
  <si>
    <t xml:space="preserve">不動産管理業 </t>
    <phoneticPr fontId="3"/>
  </si>
  <si>
    <t xml:space="preserve">（一社）マンション管理業協会 </t>
    <phoneticPr fontId="3"/>
  </si>
  <si>
    <t xml:space="preserve">その他の不動産業関係団体 </t>
  </si>
  <si>
    <t>（公社）全日本不動産協会</t>
  </si>
  <si>
    <t>（一社）不動産流通経営協会</t>
    <phoneticPr fontId="3"/>
  </si>
  <si>
    <t>所属団体なし</t>
    <phoneticPr fontId="3"/>
  </si>
  <si>
    <t>必須</t>
    <rPh sb="0" eb="2">
      <t>ヒッス</t>
    </rPh>
    <phoneticPr fontId="3"/>
  </si>
  <si>
    <t>所属団体加入年月日</t>
    <rPh sb="0" eb="2">
      <t>ショゾク</t>
    </rPh>
    <rPh sb="2" eb="4">
      <t>ダンタイ</t>
    </rPh>
    <rPh sb="4" eb="6">
      <t>カニュウ</t>
    </rPh>
    <rPh sb="6" eb="9">
      <t>ネンガッピ</t>
    </rPh>
    <phoneticPr fontId="3"/>
  </si>
  <si>
    <t xml:space="preserve">(公社)全国宅地建物取引業協会連合会の会員である各協会 </t>
    <phoneticPr fontId="3"/>
  </si>
  <si>
    <t>（一社）不動産協会</t>
    <phoneticPr fontId="3"/>
  </si>
  <si>
    <t>（一社）全国住宅産業協会又はその会員である各協会</t>
    <phoneticPr fontId="3"/>
  </si>
  <si>
    <t>(一社)日本ビルヂング協会連合会の会員である各協会</t>
    <phoneticPr fontId="3"/>
  </si>
  <si>
    <r>
      <t>資本金</t>
    </r>
    <r>
      <rPr>
        <sz val="8"/>
        <rFont val="ＭＳ 明朝"/>
        <family val="1"/>
        <charset val="128"/>
      </rPr>
      <t>（千円）</t>
    </r>
    <rPh sb="0" eb="3">
      <t>シホンキン</t>
    </rPh>
    <rPh sb="4" eb="6">
      <t>センエン</t>
    </rPh>
    <phoneticPr fontId="3"/>
  </si>
  <si>
    <t>申請日</t>
    <rPh sb="0" eb="3">
      <t>シンセイビ</t>
    </rPh>
    <phoneticPr fontId="3"/>
  </si>
  <si>
    <t>https://www.soumu.go.jp/denshijiti/code.html</t>
    <phoneticPr fontId="3"/>
  </si>
  <si>
    <t>J-LIS 地方公共団体コード住所</t>
  </si>
  <si>
    <t>区町村</t>
    <rPh sb="0" eb="1">
      <t>ク</t>
    </rPh>
    <rPh sb="1" eb="3">
      <t>チョウソン</t>
    </rPh>
    <phoneticPr fontId="3"/>
  </si>
  <si>
    <t>市町村コード</t>
    <rPh sb="0" eb="3">
      <t>シチョウソン</t>
    </rPh>
    <phoneticPr fontId="3"/>
  </si>
  <si>
    <t>１．金
２．証
３．国</t>
    <rPh sb="2" eb="3">
      <t>キン</t>
    </rPh>
    <rPh sb="6" eb="7">
      <t>ショウ</t>
    </rPh>
    <rPh sb="10" eb="11">
      <t>コク</t>
    </rPh>
    <phoneticPr fontId="3"/>
  </si>
  <si>
    <t>専任</t>
    <rPh sb="0" eb="2">
      <t>センニン</t>
    </rPh>
    <phoneticPr fontId="3"/>
  </si>
  <si>
    <t>宅建士番号</t>
    <rPh sb="0" eb="3">
      <t>タッケンシ</t>
    </rPh>
    <rPh sb="3" eb="5">
      <t>バンゴウ</t>
    </rPh>
    <phoneticPr fontId="3"/>
  </si>
  <si>
    <t>住所市区町村コード</t>
  </si>
  <si>
    <t>保有株式割合</t>
    <rPh sb="0" eb="2">
      <t>ホユウ</t>
    </rPh>
    <rPh sb="2" eb="4">
      <t>カブシキ</t>
    </rPh>
    <rPh sb="4" eb="6">
      <t>ワリアイ</t>
    </rPh>
    <phoneticPr fontId="3"/>
  </si>
  <si>
    <t>〒</t>
    <phoneticPr fontId="3"/>
  </si>
  <si>
    <t>必要書類</t>
    <rPh sb="0" eb="2">
      <t>ヒツヨウ</t>
    </rPh>
    <rPh sb="2" eb="4">
      <t>ショルイ</t>
    </rPh>
    <phoneticPr fontId="3"/>
  </si>
  <si>
    <t>留意事項</t>
    <rPh sb="0" eb="2">
      <t>リュウイ</t>
    </rPh>
    <rPh sb="2" eb="4">
      <t>ジコウ</t>
    </rPh>
    <phoneticPr fontId="3"/>
  </si>
  <si>
    <t>□</t>
    <phoneticPr fontId="3"/>
  </si>
  <si>
    <t>履歴事項全部証明書【原本】</t>
    <phoneticPr fontId="3"/>
  </si>
  <si>
    <t>・対象者、記載事項の詳細を必ず「手引き」で確認ください</t>
    <rPh sb="1" eb="4">
      <t>タイショウシャ</t>
    </rPh>
    <rPh sb="5" eb="7">
      <t>キサイ</t>
    </rPh>
    <rPh sb="7" eb="9">
      <t>ジコウ</t>
    </rPh>
    <rPh sb="10" eb="12">
      <t>ショウサイ</t>
    </rPh>
    <rPh sb="13" eb="14">
      <t>カナラ</t>
    </rPh>
    <rPh sb="16" eb="18">
      <t>テビ</t>
    </rPh>
    <rPh sb="21" eb="23">
      <t>カクニン</t>
    </rPh>
    <phoneticPr fontId="3"/>
  </si>
  <si>
    <t>事務所付近の地図</t>
    <phoneticPr fontId="3"/>
  </si>
  <si>
    <t>事務所の写真</t>
    <phoneticPr fontId="3"/>
  </si>
  <si>
    <t>事務所のフロア図</t>
    <phoneticPr fontId="3"/>
  </si>
  <si>
    <t>代表取締役</t>
    <rPh sb="0" eb="5">
      <t>ダイヒョウトリシマリヤク</t>
    </rPh>
    <phoneticPr fontId="3"/>
  </si>
  <si>
    <t>↑プルダウンにない場合は、直接入力ください</t>
    <rPh sb="9" eb="11">
      <t>バアイ</t>
    </rPh>
    <rPh sb="13" eb="15">
      <t>チョクセツ</t>
    </rPh>
    <rPh sb="15" eb="17">
      <t>ニュウリョク</t>
    </rPh>
    <phoneticPr fontId="3"/>
  </si>
  <si>
    <t>代表社員</t>
    <rPh sb="0" eb="2">
      <t>ダイヒョウ</t>
    </rPh>
    <rPh sb="2" eb="4">
      <t>シャイン</t>
    </rPh>
    <phoneticPr fontId="3"/>
  </si>
  <si>
    <t>代表理事</t>
    <rPh sb="0" eb="2">
      <t>ダイヒョウ</t>
    </rPh>
    <rPh sb="2" eb="4">
      <t>リジ</t>
    </rPh>
    <phoneticPr fontId="3"/>
  </si>
  <si>
    <t>代表役員</t>
    <rPh sb="0" eb="2">
      <t>ダイヒョウ</t>
    </rPh>
    <rPh sb="2" eb="4">
      <t>ヤクイン</t>
    </rPh>
    <phoneticPr fontId="3"/>
  </si>
  <si>
    <t>無限責任社員</t>
    <rPh sb="0" eb="2">
      <t>ムゲン</t>
    </rPh>
    <rPh sb="2" eb="4">
      <t>セキニン</t>
    </rPh>
    <rPh sb="4" eb="6">
      <t>シャイン</t>
    </rPh>
    <phoneticPr fontId="3"/>
  </si>
  <si>
    <t>↓入力株式数合計</t>
    <rPh sb="1" eb="3">
      <t>ニュウリョク</t>
    </rPh>
    <rPh sb="3" eb="6">
      <t>カブシキスウ</t>
    </rPh>
    <rPh sb="6" eb="8">
      <t>ゴウケイ</t>
    </rPh>
    <phoneticPr fontId="3"/>
  </si>
  <si>
    <t>役名コード</t>
    <phoneticPr fontId="3"/>
  </si>
  <si>
    <t>発行済株式総数</t>
    <rPh sb="0" eb="2">
      <t>ハッコウ</t>
    </rPh>
    <rPh sb="2" eb="3">
      <t>ス</t>
    </rPh>
    <rPh sb="3" eb="5">
      <t>カブシキ</t>
    </rPh>
    <rPh sb="5" eb="7">
      <t>ソウスウ</t>
    </rPh>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</si>
  <si>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</si>
  <si>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年　月　日</t>
    <rPh sb="0" eb="1">
      <t>ネン</t>
    </rPh>
    <rPh sb="2" eb="3">
      <t>ガツ</t>
    </rPh>
    <rPh sb="4" eb="5">
      <t>ニチ</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</si>
  <si>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</si>
  <si>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</si>
  <si>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</si>
  <si>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</si>
  <si>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</si>
  <si>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</si>
  <si>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</si>
  <si>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</si>
  <si>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免許申請書（第二面）</t>
    <rPh sb="0" eb="2">
      <t>メンキョ</t>
    </rPh>
    <rPh sb="2" eb="5">
      <t>シンセイショ</t>
    </rPh>
    <rPh sb="6" eb="7">
      <t>ダイ</t>
    </rPh>
    <rPh sb="7" eb="8">
      <t>ニ</t>
    </rPh>
    <rPh sb="8" eb="9">
      <t>メン</t>
    </rPh>
    <phoneticPr fontId="3"/>
  </si>
  <si>
    <t>免許申請書（第一面）</t>
    <rPh sb="0" eb="2">
      <t>メンキョ</t>
    </rPh>
    <rPh sb="2" eb="5">
      <t>シンセイショ</t>
    </rPh>
    <rPh sb="6" eb="7">
      <t>ダイ</t>
    </rPh>
    <rPh sb="7" eb="9">
      <t>イチメン</t>
    </rPh>
    <phoneticPr fontId="3"/>
  </si>
  <si>
    <t>・法人の場合
・該当者がないときは、右肩余白に「該当なし」と記載
・履歴事項全部証明書に役員と記載されている方全員を記載（ただし、第一面の項番１２に記載した方を除く）</t>
    <rPh sb="1" eb="3">
      <t>ホウジン</t>
    </rPh>
    <rPh sb="4" eb="6">
      <t>バアイ</t>
    </rPh>
    <rPh sb="8" eb="11">
      <t>ガイトウシャ</t>
    </rPh>
    <rPh sb="18" eb="20">
      <t>ミギカタ</t>
    </rPh>
    <rPh sb="20" eb="22">
      <t>ヨハク</t>
    </rPh>
    <rPh sb="24" eb="26">
      <t>ガイトウ</t>
    </rPh>
    <rPh sb="30" eb="32">
      <t>キサイ</t>
    </rPh>
    <rPh sb="34" eb="36">
      <t>リレキ</t>
    </rPh>
    <rPh sb="36" eb="38">
      <t>ジコウ</t>
    </rPh>
    <rPh sb="38" eb="40">
      <t>ゼンブ</t>
    </rPh>
    <rPh sb="40" eb="43">
      <t>ショウメイショ</t>
    </rPh>
    <rPh sb="44" eb="46">
      <t>ヤクイン</t>
    </rPh>
    <rPh sb="47" eb="49">
      <t>キサイ</t>
    </rPh>
    <rPh sb="54" eb="55">
      <t>カタ</t>
    </rPh>
    <rPh sb="55" eb="57">
      <t>ゼンイン</t>
    </rPh>
    <rPh sb="58" eb="60">
      <t>キサイ</t>
    </rPh>
    <rPh sb="65" eb="67">
      <t>ダイイチ</t>
    </rPh>
    <rPh sb="67" eb="68">
      <t>メン</t>
    </rPh>
    <rPh sb="69" eb="71">
      <t>コウバン</t>
    </rPh>
    <rPh sb="74" eb="76">
      <t>キサイ</t>
    </rPh>
    <rPh sb="78" eb="79">
      <t>カタ</t>
    </rPh>
    <rPh sb="80" eb="81">
      <t>ノゾ</t>
    </rPh>
    <phoneticPr fontId="3"/>
  </si>
  <si>
    <t>免許申請書（第三面）</t>
    <rPh sb="0" eb="2">
      <t>メンキョ</t>
    </rPh>
    <rPh sb="2" eb="5">
      <t>シンセイショ</t>
    </rPh>
    <rPh sb="6" eb="7">
      <t>ダイ</t>
    </rPh>
    <rPh sb="7" eb="8">
      <t>サン</t>
    </rPh>
    <rPh sb="8" eb="9">
      <t>メン</t>
    </rPh>
    <phoneticPr fontId="3"/>
  </si>
  <si>
    <t>・事務所毎に作成</t>
    <rPh sb="1" eb="5">
      <t>ジムショゴト</t>
    </rPh>
    <rPh sb="6" eb="8">
      <t>サクセイ</t>
    </rPh>
    <phoneticPr fontId="3"/>
  </si>
  <si>
    <t>免許申請書（第四面）</t>
    <rPh sb="0" eb="2">
      <t>メンキョ</t>
    </rPh>
    <rPh sb="2" eb="5">
      <t>シンセイショ</t>
    </rPh>
    <rPh sb="6" eb="7">
      <t>ダイ</t>
    </rPh>
    <rPh sb="7" eb="8">
      <t>ヨン</t>
    </rPh>
    <rPh sb="8" eb="9">
      <t>メン</t>
    </rPh>
    <phoneticPr fontId="3"/>
  </si>
  <si>
    <t>・第三面に記載しきれない場合のみ作成</t>
    <rPh sb="1" eb="2">
      <t>ダイ</t>
    </rPh>
    <rPh sb="2" eb="4">
      <t>サンメン</t>
    </rPh>
    <rPh sb="5" eb="7">
      <t>キサイ</t>
    </rPh>
    <rPh sb="12" eb="14">
      <t>バアイ</t>
    </rPh>
    <rPh sb="16" eb="18">
      <t>サクセイ</t>
    </rPh>
    <phoneticPr fontId="3"/>
  </si>
  <si>
    <t>免許申請書（第五面）</t>
    <rPh sb="0" eb="2">
      <t>メンキョ</t>
    </rPh>
    <rPh sb="2" eb="5">
      <t>シンセイショ</t>
    </rPh>
    <rPh sb="6" eb="7">
      <t>ダイ</t>
    </rPh>
    <rPh sb="7" eb="8">
      <t>ゴ</t>
    </rPh>
    <rPh sb="8" eb="9">
      <t>メン</t>
    </rPh>
    <phoneticPr fontId="3"/>
  </si>
  <si>
    <t>・記載事項の詳細を必ず「手引き」で確認ください</t>
    <rPh sb="1" eb="3">
      <t>キサイ</t>
    </rPh>
    <rPh sb="3" eb="5">
      <t>ジコウ</t>
    </rPh>
    <rPh sb="6" eb="8">
      <t>ショウサイ</t>
    </rPh>
    <rPh sb="9" eb="10">
      <t>カナラ</t>
    </rPh>
    <rPh sb="12" eb="14">
      <t>テビ</t>
    </rPh>
    <rPh sb="17" eb="19">
      <t>カクニン</t>
    </rPh>
    <phoneticPr fontId="3"/>
  </si>
  <si>
    <t>１００分の５以上の株主又は出資者
（添付書類（６）第二面）</t>
    <rPh sb="3" eb="4">
      <t>ブン</t>
    </rPh>
    <rPh sb="6" eb="8">
      <t>イジョウ</t>
    </rPh>
    <rPh sb="9" eb="11">
      <t>カブヌシ</t>
    </rPh>
    <rPh sb="11" eb="12">
      <t>マタ</t>
    </rPh>
    <rPh sb="13" eb="16">
      <t>シュッシシャ</t>
    </rPh>
    <rPh sb="26" eb="27">
      <t>ニ</t>
    </rPh>
    <phoneticPr fontId="3"/>
  </si>
  <si>
    <t>・法人の場合
・該当者がないときは、右肩余白に「該当なし」と記載</t>
    <rPh sb="1" eb="3">
      <t>ホウジン</t>
    </rPh>
    <rPh sb="4" eb="6">
      <t>バアイ</t>
    </rPh>
    <phoneticPr fontId="3"/>
  </si>
  <si>
    <t>相談役及び顧問
（添付書類（６）第一面）</t>
    <rPh sb="0" eb="3">
      <t>ソウダンヤク</t>
    </rPh>
    <rPh sb="3" eb="4">
      <t>オヨ</t>
    </rPh>
    <rPh sb="5" eb="7">
      <t>コモン</t>
    </rPh>
    <rPh sb="9" eb="11">
      <t>テンプ</t>
    </rPh>
    <rPh sb="11" eb="13">
      <t>ショルイ</t>
    </rPh>
    <rPh sb="16" eb="18">
      <t>ダイイチ</t>
    </rPh>
    <rPh sb="18" eb="19">
      <t>メン</t>
    </rPh>
    <phoneticPr fontId="3"/>
  </si>
  <si>
    <t>・法人の場合
・該当者がないときは、右肩余白に「該当なし」と記載
・代表者が１００％保有している場合も、その旨記載</t>
    <rPh sb="1" eb="3">
      <t>ホウジン</t>
    </rPh>
    <rPh sb="4" eb="6">
      <t>バアイ</t>
    </rPh>
    <rPh sb="8" eb="11">
      <t>ガイトウシャ</t>
    </rPh>
    <rPh sb="18" eb="20">
      <t>ミギカタ</t>
    </rPh>
    <rPh sb="20" eb="22">
      <t>ヨハク</t>
    </rPh>
    <rPh sb="24" eb="26">
      <t>ガイトウ</t>
    </rPh>
    <rPh sb="30" eb="32">
      <t>キサイ</t>
    </rPh>
    <rPh sb="34" eb="37">
      <t>ダイヒョウシャ</t>
    </rPh>
    <rPh sb="42" eb="44">
      <t>ホユウ</t>
    </rPh>
    <rPh sb="48" eb="50">
      <t>バアイ</t>
    </rPh>
    <rPh sb="54" eb="55">
      <t>ムネ</t>
    </rPh>
    <rPh sb="55" eb="57">
      <t>キサイ</t>
    </rPh>
    <phoneticPr fontId="3"/>
  </si>
  <si>
    <t>・代表者が一括して誓約</t>
    <phoneticPr fontId="3"/>
  </si>
  <si>
    <t>宅地建物取引業経歴書（添付書類（１））</t>
    <rPh sb="0" eb="7">
      <t>タクチタテモノトリヒキギョウ</t>
    </rPh>
    <rPh sb="7" eb="10">
      <t>ケイレキショ</t>
    </rPh>
    <phoneticPr fontId="3"/>
  </si>
  <si>
    <t>・記載事項の詳細を必ず「手引き」で確認ください
・実績がない場合も、該当箇所に「０」と記載</t>
    <rPh sb="1" eb="3">
      <t>キサイ</t>
    </rPh>
    <rPh sb="3" eb="5">
      <t>ジコウ</t>
    </rPh>
    <rPh sb="6" eb="8">
      <t>ショウサイ</t>
    </rPh>
    <rPh sb="9" eb="10">
      <t>カナラ</t>
    </rPh>
    <rPh sb="12" eb="14">
      <t>テビ</t>
    </rPh>
    <rPh sb="17" eb="19">
      <t>カクニン</t>
    </rPh>
    <rPh sb="25" eb="27">
      <t>ジッセキ</t>
    </rPh>
    <rPh sb="30" eb="32">
      <t>バアイ</t>
    </rPh>
    <rPh sb="34" eb="36">
      <t>ガイトウ</t>
    </rPh>
    <rPh sb="36" eb="38">
      <t>カショ</t>
    </rPh>
    <rPh sb="43" eb="45">
      <t>キサイ</t>
    </rPh>
    <phoneticPr fontId="3"/>
  </si>
  <si>
    <t>貸借対照表及び損益計算書</t>
    <rPh sb="0" eb="2">
      <t>タイシャク</t>
    </rPh>
    <rPh sb="2" eb="5">
      <t>タイショウヒョウ</t>
    </rPh>
    <rPh sb="5" eb="6">
      <t>オヨ</t>
    </rPh>
    <rPh sb="7" eb="12">
      <t>ソンエキケイサンショ</t>
    </rPh>
    <phoneticPr fontId="3"/>
  </si>
  <si>
    <t>宅地建物取引業に従事する者の名簿
（添付書類（１０））</t>
    <rPh sb="0" eb="7">
      <t>タクチタテモノトリヒキギョウ</t>
    </rPh>
    <rPh sb="8" eb="10">
      <t>ジュウジ</t>
    </rPh>
    <rPh sb="12" eb="13">
      <t>モノ</t>
    </rPh>
    <rPh sb="14" eb="16">
      <t>メイボ</t>
    </rPh>
    <phoneticPr fontId="3"/>
  </si>
  <si>
    <t>・事務所毎に作成
・記載事項の詳細を必ず「手引き」で確認ください</t>
    <rPh sb="1" eb="5">
      <t>ジムショゴト</t>
    </rPh>
    <rPh sb="6" eb="8">
      <t>サクセイ</t>
    </rPh>
    <phoneticPr fontId="3"/>
  </si>
  <si>
    <t>・記載事項の詳細を必ず「手引き」で確認ください
・根拠書面（賃貸借契約書等）は不要</t>
    <rPh sb="25" eb="27">
      <t>コンキョ</t>
    </rPh>
    <rPh sb="27" eb="29">
      <t>ショメン</t>
    </rPh>
    <rPh sb="30" eb="33">
      <t>チンタイシャク</t>
    </rPh>
    <rPh sb="33" eb="36">
      <t>ケイヤクショ</t>
    </rPh>
    <rPh sb="36" eb="37">
      <t>ナド</t>
    </rPh>
    <rPh sb="39" eb="41">
      <t>フヨウ</t>
    </rPh>
    <phoneticPr fontId="3"/>
  </si>
  <si>
    <t>法人税の納税証明書【原本】</t>
    <rPh sb="0" eb="3">
      <t>ホウジンゼイ</t>
    </rPh>
    <rPh sb="4" eb="6">
      <t>ノウゼイ</t>
    </rPh>
    <rPh sb="6" eb="9">
      <t>ショウメイショ</t>
    </rPh>
    <rPh sb="10" eb="12">
      <t>ゲンポン</t>
    </rPh>
    <phoneticPr fontId="3"/>
  </si>
  <si>
    <t>オンライン申請の場合</t>
    <rPh sb="5" eb="7">
      <t>シンセイ</t>
    </rPh>
    <rPh sb="8" eb="10">
      <t>バアイ</t>
    </rPh>
    <phoneticPr fontId="3"/>
  </si>
  <si>
    <t>システムに入力</t>
    <rPh sb="5" eb="7">
      <t>ニュウリョク</t>
    </rPh>
    <phoneticPr fontId="3"/>
  </si>
  <si>
    <t>PDF化してシステムにアップロード</t>
    <rPh sb="3" eb="4">
      <t>カ</t>
    </rPh>
    <phoneticPr fontId="3"/>
  </si>
  <si>
    <t>郵送</t>
    <rPh sb="0" eb="2">
      <t>ユウソウ</t>
    </rPh>
    <phoneticPr fontId="3"/>
  </si>
  <si>
    <t>見本３</t>
    <rPh sb="0" eb="2">
      <t>ミホン</t>
    </rPh>
    <phoneticPr fontId="3"/>
  </si>
  <si>
    <t>申　立　書</t>
    <rPh sb="0" eb="1">
      <t>サル</t>
    </rPh>
    <rPh sb="2" eb="3">
      <t>リツ</t>
    </rPh>
    <rPh sb="4" eb="5">
      <t>ショ</t>
    </rPh>
    <phoneticPr fontId="3"/>
  </si>
  <si>
    <t>（例）　引き合いは多数あったものの金額等の条件の折り合いがつかず、</t>
    <rPh sb="1" eb="2">
      <t>レイ</t>
    </rPh>
    <rPh sb="4" eb="5">
      <t>ヒ</t>
    </rPh>
    <rPh sb="6" eb="7">
      <t>ア</t>
    </rPh>
    <rPh sb="9" eb="11">
      <t>タスウ</t>
    </rPh>
    <rPh sb="17" eb="19">
      <t>キンガク</t>
    </rPh>
    <rPh sb="19" eb="20">
      <t>トウ</t>
    </rPh>
    <rPh sb="21" eb="23">
      <t>ジョウケン</t>
    </rPh>
    <rPh sb="24" eb="25">
      <t>オ</t>
    </rPh>
    <rPh sb="26" eb="27">
      <t>ア</t>
    </rPh>
    <phoneticPr fontId="3"/>
  </si>
  <si>
    <t>　　　契約には至らなかったため。</t>
    <rPh sb="3" eb="5">
      <t>ケイヤク</t>
    </rPh>
    <rPh sb="7" eb="8">
      <t>イタ</t>
    </rPh>
    <phoneticPr fontId="3"/>
  </si>
  <si>
    <t>見本４</t>
    <rPh sb="0" eb="2">
      <t>ミホン</t>
    </rPh>
    <phoneticPr fontId="3"/>
  </si>
  <si>
    <t>理　由　書</t>
    <rPh sb="0" eb="1">
      <t>リ</t>
    </rPh>
    <rPh sb="2" eb="3">
      <t>ヨシ</t>
    </rPh>
    <rPh sb="4" eb="5">
      <t>ショ</t>
    </rPh>
    <phoneticPr fontId="3"/>
  </si>
  <si>
    <t>見本５</t>
    <rPh sb="0" eb="2">
      <t>ミホン</t>
    </rPh>
    <phoneticPr fontId="3"/>
  </si>
  <si>
    <t>開 始 貸 借 対 照 表</t>
    <rPh sb="0" eb="1">
      <t>カイ</t>
    </rPh>
    <rPh sb="2" eb="3">
      <t>ハジメ</t>
    </rPh>
    <rPh sb="4" eb="5">
      <t>カシ</t>
    </rPh>
    <rPh sb="6" eb="7">
      <t>シャク</t>
    </rPh>
    <rPh sb="8" eb="9">
      <t>タイ</t>
    </rPh>
    <rPh sb="10" eb="11">
      <t>アキラ</t>
    </rPh>
    <rPh sb="12" eb="13">
      <t>ヒョウ</t>
    </rPh>
    <phoneticPr fontId="3"/>
  </si>
  <si>
    <t>資　　産</t>
    <rPh sb="0" eb="1">
      <t>シ</t>
    </rPh>
    <rPh sb="3" eb="4">
      <t>サン</t>
    </rPh>
    <phoneticPr fontId="3"/>
  </si>
  <si>
    <t>負債・資本</t>
    <rPh sb="0" eb="2">
      <t>フサイ</t>
    </rPh>
    <rPh sb="3" eb="5">
      <t>シホン</t>
    </rPh>
    <phoneticPr fontId="3"/>
  </si>
  <si>
    <t>科　目</t>
    <rPh sb="0" eb="1">
      <t>カ</t>
    </rPh>
    <rPh sb="2" eb="3">
      <t>メ</t>
    </rPh>
    <phoneticPr fontId="3"/>
  </si>
  <si>
    <t>金　額</t>
    <rPh sb="0" eb="1">
      <t>キン</t>
    </rPh>
    <rPh sb="2" eb="3">
      <t>ガク</t>
    </rPh>
    <phoneticPr fontId="3"/>
  </si>
  <si>
    <t>合　計</t>
    <rPh sb="0" eb="1">
      <t>ゴウ</t>
    </rPh>
    <rPh sb="2" eb="3">
      <t>ケイ</t>
    </rPh>
    <phoneticPr fontId="3"/>
  </si>
  <si>
    <t>申立書（見本３）</t>
    <rPh sb="0" eb="3">
      <t>モウシタテショ</t>
    </rPh>
    <rPh sb="4" eb="6">
      <t>ミホン</t>
    </rPh>
    <phoneticPr fontId="3"/>
  </si>
  <si>
    <t>・過去１年以上にわたり宅地建物取引の実績がない場合</t>
    <phoneticPr fontId="3"/>
  </si>
  <si>
    <t>証明書（見本１）・誓約書（見本２）</t>
    <rPh sb="0" eb="3">
      <t>ショウメイショ</t>
    </rPh>
    <rPh sb="4" eb="6">
      <t>ミホン</t>
    </rPh>
    <phoneticPr fontId="3"/>
  </si>
  <si>
    <t>・原本を添付（登記情報提供サービスを用いて印刷したものは不可）
・組合等は、役員の就任事実の確認できる理事会・総会等の議事録（写）
・個人の場合は、代表者の住民票抄本</t>
    <rPh sb="35" eb="36">
      <t>ナド</t>
    </rPh>
    <rPh sb="67" eb="69">
      <t>コジン</t>
    </rPh>
    <rPh sb="70" eb="72">
      <t>バアイ</t>
    </rPh>
    <rPh sb="74" eb="77">
      <t>ダイヒョウシャ</t>
    </rPh>
    <rPh sb="78" eb="81">
      <t>ジュウミンヒョウ</t>
    </rPh>
    <rPh sb="81" eb="83">
      <t>ショウホン</t>
    </rPh>
    <phoneticPr fontId="3"/>
  </si>
  <si>
    <t>・東京法務局発行の「成年被後見人・被保佐人として登記されていないことの証明書」</t>
    <rPh sb="1" eb="3">
      <t>トウキョウ</t>
    </rPh>
    <rPh sb="3" eb="6">
      <t>ホウムキョク</t>
    </rPh>
    <rPh sb="6" eb="8">
      <t>ハッコウ</t>
    </rPh>
    <phoneticPr fontId="3"/>
  </si>
  <si>
    <t>登記されていないことの証明書</t>
    <phoneticPr fontId="3"/>
  </si>
  <si>
    <t>・事務所名、事務所の所在地、最寄りの交通機関からの所要時間を記載</t>
    <rPh sb="1" eb="4">
      <t>ジムショ</t>
    </rPh>
    <rPh sb="4" eb="5">
      <t>メイ</t>
    </rPh>
    <rPh sb="6" eb="9">
      <t>ジムショ</t>
    </rPh>
    <rPh sb="10" eb="13">
      <t>ショザイチ</t>
    </rPh>
    <rPh sb="14" eb="16">
      <t>モヨ</t>
    </rPh>
    <rPh sb="18" eb="20">
      <t>コウツウ</t>
    </rPh>
    <rPh sb="20" eb="22">
      <t>キカン</t>
    </rPh>
    <rPh sb="25" eb="27">
      <t>ショヨウ</t>
    </rPh>
    <rPh sb="27" eb="29">
      <t>ジカン</t>
    </rPh>
    <rPh sb="30" eb="32">
      <t>キサイ</t>
    </rPh>
    <phoneticPr fontId="3"/>
  </si>
  <si>
    <t>年　月　日</t>
    <rPh sb="0" eb="1">
      <t>ネン</t>
    </rPh>
    <rPh sb="2" eb="3">
      <t>ゲツ</t>
    </rPh>
    <rPh sb="4" eb="5">
      <t>ヒ</t>
    </rPh>
    <phoneticPr fontId="3"/>
  </si>
  <si>
    <t>○○年○○月○○日現在</t>
    <rPh sb="2" eb="3">
      <t>トシ</t>
    </rPh>
    <rPh sb="5" eb="6">
      <t>ツキ</t>
    </rPh>
    <rPh sb="8" eb="9">
      <t>ニチ</t>
    </rPh>
    <rPh sb="9" eb="11">
      <t>ゲンザイ</t>
    </rPh>
    <phoneticPr fontId="3"/>
  </si>
  <si>
    <t>　○○年○○月○○日から○○年○○月○○日までの○年間について、宅地建物取引業を営んでおりましたが、下記理由により売買、媒介の実績がありませんでした。</t>
    <rPh sb="3" eb="4">
      <t>ネン</t>
    </rPh>
    <rPh sb="6" eb="7">
      <t>ガツ</t>
    </rPh>
    <rPh sb="9" eb="10">
      <t>ニチ</t>
    </rPh>
    <rPh sb="14" eb="15">
      <t>ネン</t>
    </rPh>
    <rPh sb="17" eb="18">
      <t>ガツ</t>
    </rPh>
    <rPh sb="20" eb="21">
      <t>ニチ</t>
    </rPh>
    <rPh sb="25" eb="27">
      <t>ネンカン</t>
    </rPh>
    <phoneticPr fontId="3"/>
  </si>
  <si>
    <t>　当社は、○○年○○月○○日に設立し、決算日が○月○日のため、未だ第一期の決算期が到来しておらず、貸借対照表及び損益計算書並びに法人税の納付証明書が添付できません。</t>
    <rPh sb="1" eb="3">
      <t>トウシャ</t>
    </rPh>
    <rPh sb="7" eb="8">
      <t>ネン</t>
    </rPh>
    <rPh sb="10" eb="11">
      <t>ガツ</t>
    </rPh>
    <rPh sb="13" eb="14">
      <t>ニチ</t>
    </rPh>
    <rPh sb="15" eb="17">
      <t>セツリツ</t>
    </rPh>
    <rPh sb="19" eb="21">
      <t>ケッサン</t>
    </rPh>
    <rPh sb="21" eb="22">
      <t>ヒ</t>
    </rPh>
    <rPh sb="24" eb="25">
      <t>ガツ</t>
    </rPh>
    <rPh sb="26" eb="27">
      <t>ニチ</t>
    </rPh>
    <rPh sb="31" eb="32">
      <t>イマ</t>
    </rPh>
    <phoneticPr fontId="3"/>
  </si>
  <si>
    <t>市区町村コード検索URL</t>
    <rPh sb="0" eb="2">
      <t>シク</t>
    </rPh>
    <rPh sb="2" eb="4">
      <t>チョウソン</t>
    </rPh>
    <rPh sb="7" eb="9">
      <t>ケンサク</t>
    </rPh>
    <phoneticPr fontId="3"/>
  </si>
  <si>
    <t>市区町村コード検索URL</t>
    <phoneticPr fontId="3"/>
  </si>
  <si>
    <t>写　真　台　紙</t>
    <rPh sb="0" eb="1">
      <t>シャ</t>
    </rPh>
    <rPh sb="2" eb="3">
      <t>マコト</t>
    </rPh>
    <rPh sb="4" eb="5">
      <t>ダイ</t>
    </rPh>
    <rPh sb="6" eb="7">
      <t>カミ</t>
    </rPh>
    <phoneticPr fontId="41"/>
  </si>
  <si>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41"/>
  </si>
  <si>
    <t>主たる事務所</t>
    <rPh sb="0" eb="1">
      <t>シュ</t>
    </rPh>
    <rPh sb="3" eb="6">
      <t>ジムショ</t>
    </rPh>
    <phoneticPr fontId="41"/>
  </si>
  <si>
    <t>従たる事務所</t>
    <rPh sb="0" eb="1">
      <t>ジュウ</t>
    </rPh>
    <rPh sb="3" eb="6">
      <t>ジムショ</t>
    </rPh>
    <phoneticPr fontId="41"/>
  </si>
  <si>
    <t>（名称：</t>
    <phoneticPr fontId="3"/>
  </si>
  <si>
    <t>撮影年月日</t>
    <rPh sb="0" eb="2">
      <t>サツエイ</t>
    </rPh>
    <rPh sb="2" eb="5">
      <t>ネンガッピ</t>
    </rPh>
    <phoneticPr fontId="41"/>
  </si>
  <si>
    <t>現在の免許番号</t>
    <rPh sb="0" eb="2">
      <t>ゲンザイ</t>
    </rPh>
    <rPh sb="3" eb="5">
      <t>メンキョ</t>
    </rPh>
    <rPh sb="5" eb="7">
      <t>バンゴウ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</si>
  <si>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</si>
  <si>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</si>
  <si>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</si>
  <si>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申請後に担当係からの問合せに対応いただくため、申請書の控え一式を担当者にて保管してください。</t>
    <rPh sb="0" eb="3">
      <t>シンセイゴ</t>
    </rPh>
    <rPh sb="4" eb="6">
      <t>タントウ</t>
    </rPh>
    <rPh sb="6" eb="7">
      <t>カカリ</t>
    </rPh>
    <rPh sb="10" eb="12">
      <t>トイアワ</t>
    </rPh>
    <rPh sb="14" eb="16">
      <t>タイオウ</t>
    </rPh>
    <rPh sb="23" eb="26">
      <t>シンセイショ</t>
    </rPh>
    <rPh sb="27" eb="28">
      <t>ヒカ</t>
    </rPh>
    <rPh sb="29" eb="31">
      <t>イッシキ</t>
    </rPh>
    <rPh sb="32" eb="35">
      <t>タントウシャ</t>
    </rPh>
    <rPh sb="37" eb="39">
      <t>ホカン</t>
    </rPh>
    <phoneticPr fontId="3"/>
  </si>
  <si>
    <t>・新規・免許換え新規の場合は、登録免許税9万円の領収書原本を貼付
・更新の場合は収入印紙を貼付（紙申請は3万3千円分、オンライン申請は2万6千5百円分）</t>
    <rPh sb="1" eb="3">
      <t>シンキ</t>
    </rPh>
    <rPh sb="4" eb="6">
      <t>メンキョ</t>
    </rPh>
    <rPh sb="6" eb="7">
      <t>ガ</t>
    </rPh>
    <rPh sb="8" eb="10">
      <t>シンキ</t>
    </rPh>
    <rPh sb="11" eb="13">
      <t>バアイ</t>
    </rPh>
    <rPh sb="15" eb="17">
      <t>トウロク</t>
    </rPh>
    <rPh sb="17" eb="20">
      <t>メンキョゼイ</t>
    </rPh>
    <rPh sb="21" eb="23">
      <t>マンエン</t>
    </rPh>
    <rPh sb="24" eb="27">
      <t>リョウシュウショ</t>
    </rPh>
    <rPh sb="27" eb="29">
      <t>ゲンポン</t>
    </rPh>
    <rPh sb="30" eb="32">
      <t>チョウフ</t>
    </rPh>
    <rPh sb="34" eb="36">
      <t>コウシン</t>
    </rPh>
    <rPh sb="37" eb="39">
      <t>バアイ</t>
    </rPh>
    <rPh sb="40" eb="42">
      <t>シュウニュウ</t>
    </rPh>
    <rPh sb="42" eb="44">
      <t>インシ</t>
    </rPh>
    <rPh sb="45" eb="47">
      <t>チョウフ</t>
    </rPh>
    <rPh sb="48" eb="49">
      <t>カミ</t>
    </rPh>
    <rPh sb="49" eb="51">
      <t>シンセイ</t>
    </rPh>
    <rPh sb="53" eb="54">
      <t>マン</t>
    </rPh>
    <rPh sb="55" eb="57">
      <t>センエン</t>
    </rPh>
    <rPh sb="57" eb="58">
      <t>ブン</t>
    </rPh>
    <rPh sb="64" eb="66">
      <t>シンセイ</t>
    </rPh>
    <rPh sb="68" eb="69">
      <t>マン</t>
    </rPh>
    <rPh sb="72" eb="73">
      <t>ヒャク</t>
    </rPh>
    <rPh sb="73" eb="75">
      <t>エンブン</t>
    </rPh>
    <rPh sb="74" eb="75">
      <t>ブン</t>
    </rPh>
    <phoneticPr fontId="3"/>
  </si>
  <si>
    <t>宅地建物取引業 免許申請書チェックリスト（新規・免許換え新規・更新）</t>
    <rPh sb="0" eb="2">
      <t>タクチ</t>
    </rPh>
    <rPh sb="2" eb="4">
      <t>タテモノ</t>
    </rPh>
    <rPh sb="4" eb="7">
      <t>トリヒキギョウ</t>
    </rPh>
    <rPh sb="8" eb="10">
      <t>メンキョ</t>
    </rPh>
    <rPh sb="10" eb="12">
      <t>シンセイ</t>
    </rPh>
    <rPh sb="21" eb="23">
      <t>シンキ</t>
    </rPh>
    <rPh sb="24" eb="26">
      <t>メンキョ</t>
    </rPh>
    <rPh sb="26" eb="27">
      <t>ガ</t>
    </rPh>
    <rPh sb="28" eb="30">
      <t>シンキ</t>
    </rPh>
    <rPh sb="31" eb="33">
      <t>コウシン</t>
    </rPh>
    <phoneticPr fontId="3"/>
  </si>
  <si>
    <t>申請書第一面の写し、返送用封筒</t>
    <rPh sb="0" eb="3">
      <t>シンセイショ</t>
    </rPh>
    <rPh sb="3" eb="5">
      <t>ダイイチ</t>
    </rPh>
    <rPh sb="5" eb="6">
      <t>メン</t>
    </rPh>
    <rPh sb="7" eb="8">
      <t>ウツ</t>
    </rPh>
    <rPh sb="10" eb="12">
      <t>ヘンソウ</t>
    </rPh>
    <rPh sb="12" eb="13">
      <t>ヨウ</t>
    </rPh>
    <rPh sb="13" eb="15">
      <t>フウトウ</t>
    </rPh>
    <phoneticPr fontId="3"/>
  </si>
  <si>
    <t>免許証送付用封筒</t>
    <rPh sb="0" eb="3">
      <t>メンキョショウ</t>
    </rPh>
    <rPh sb="3" eb="5">
      <t>ソウフ</t>
    </rPh>
    <rPh sb="5" eb="6">
      <t>ヨウ</t>
    </rPh>
    <rPh sb="6" eb="8">
      <t>フウトウ</t>
    </rPh>
    <phoneticPr fontId="3"/>
  </si>
  <si>
    <r>
      <rPr>
        <u/>
        <sz val="10"/>
        <rFont val="Meiryo UI"/>
        <family val="3"/>
        <charset val="128"/>
      </rPr>
      <t>・免許証の郵送による交付を希望する場合</t>
    </r>
    <r>
      <rPr>
        <sz val="10"/>
        <rFont val="Meiryo UI"/>
        <family val="3"/>
        <charset val="128"/>
      </rPr>
      <t xml:space="preserve">
・レターパックプラス推奨</t>
    </r>
    <rPh sb="30" eb="32">
      <t>スイショウ</t>
    </rPh>
    <phoneticPr fontId="3"/>
  </si>
  <si>
    <t>第三面は事務所ごとに作成</t>
    <rPh sb="0" eb="1">
      <t>ダイ</t>
    </rPh>
    <rPh sb="1" eb="3">
      <t>サンメン</t>
    </rPh>
    <rPh sb="4" eb="7">
      <t>ジムショ</t>
    </rPh>
    <rPh sb="10" eb="12">
      <t>サクセイ</t>
    </rPh>
    <phoneticPr fontId="3"/>
  </si>
  <si>
    <t>第四面への記載事項がない（第三面で全て記載済み）場合は提出不要</t>
    <rPh sb="0" eb="2">
      <t>ダイシ</t>
    </rPh>
    <rPh sb="2" eb="3">
      <t>メン</t>
    </rPh>
    <rPh sb="5" eb="7">
      <t>キサイ</t>
    </rPh>
    <rPh sb="7" eb="9">
      <t>ジコウ</t>
    </rPh>
    <rPh sb="8" eb="9">
      <t>キジ</t>
    </rPh>
    <rPh sb="13" eb="14">
      <t>ダイ</t>
    </rPh>
    <rPh sb="14" eb="16">
      <t>サンメン</t>
    </rPh>
    <rPh sb="17" eb="18">
      <t>スベ</t>
    </rPh>
    <rPh sb="19" eb="21">
      <t>キサイ</t>
    </rPh>
    <rPh sb="21" eb="22">
      <t>ズ</t>
    </rPh>
    <rPh sb="24" eb="26">
      <t>バアイ</t>
    </rPh>
    <rPh sb="27" eb="29">
      <t>テイシュツ</t>
    </rPh>
    <rPh sb="29" eb="31">
      <t>フヨウ</t>
    </rPh>
    <phoneticPr fontId="3"/>
  </si>
  <si>
    <t>第二面への入力事項がなければ「該当なし」が自動表示されます</t>
    <rPh sb="0" eb="2">
      <t>ダイニ</t>
    </rPh>
    <rPh sb="2" eb="3">
      <t>メン</t>
    </rPh>
    <rPh sb="5" eb="7">
      <t>ニュウリョク</t>
    </rPh>
    <rPh sb="7" eb="9">
      <t>ジコウ</t>
    </rPh>
    <rPh sb="8" eb="9">
      <t>キジ</t>
    </rPh>
    <rPh sb="15" eb="17">
      <t>ガイトウ</t>
    </rPh>
    <rPh sb="21" eb="23">
      <t>ジドウ</t>
    </rPh>
    <rPh sb="23" eb="25">
      <t>ヒョウジ</t>
    </rPh>
    <phoneticPr fontId="3"/>
  </si>
  <si>
    <t>第五面には、登録免許税の領収書原本（新規・免許換え新規）、収入印紙（更新）を貼付する</t>
    <rPh sb="0" eb="2">
      <t>ダイゴ</t>
    </rPh>
    <rPh sb="2" eb="3">
      <t>メン</t>
    </rPh>
    <rPh sb="6" eb="8">
      <t>トウロク</t>
    </rPh>
    <rPh sb="8" eb="11">
      <t>メンキョゼイ</t>
    </rPh>
    <rPh sb="12" eb="15">
      <t>リョウシュウショ</t>
    </rPh>
    <rPh sb="15" eb="17">
      <t>ゲンポン</t>
    </rPh>
    <rPh sb="18" eb="20">
      <t>シンキ</t>
    </rPh>
    <rPh sb="21" eb="23">
      <t>メンキョ</t>
    </rPh>
    <rPh sb="23" eb="24">
      <t>ガ</t>
    </rPh>
    <rPh sb="25" eb="27">
      <t>シンキ</t>
    </rPh>
    <rPh sb="29" eb="31">
      <t>シュウニュウ</t>
    </rPh>
    <rPh sb="31" eb="33">
      <t>インシ</t>
    </rPh>
    <rPh sb="34" eb="36">
      <t>コウシン</t>
    </rPh>
    <rPh sb="38" eb="40">
      <t>チョウフ</t>
    </rPh>
    <phoneticPr fontId="3"/>
  </si>
  <si>
    <t>不要</t>
    <rPh sb="0" eb="2">
      <t>フヨウ</t>
    </rPh>
    <phoneticPr fontId="3"/>
  </si>
  <si>
    <t>法人設立日を記載</t>
    <rPh sb="0" eb="2">
      <t>ホウジン</t>
    </rPh>
    <rPh sb="2" eb="5">
      <t>セツリツビ</t>
    </rPh>
    <rPh sb="6" eb="8">
      <t>キサイ</t>
    </rPh>
    <phoneticPr fontId="3"/>
  </si>
  <si>
    <t>着色セルに入力してください</t>
    <rPh sb="0" eb="2">
      <t>チャクショク</t>
    </rPh>
    <rPh sb="5" eb="7">
      <t>ニュウリョク</t>
    </rPh>
    <phoneticPr fontId="3"/>
  </si>
  <si>
    <t>第一面への記載事項がなければ「該当なし」が表示されます</t>
    <rPh sb="0" eb="2">
      <t>ダイイチ</t>
    </rPh>
    <rPh sb="2" eb="3">
      <t>メン</t>
    </rPh>
    <rPh sb="5" eb="7">
      <t>キサイ</t>
    </rPh>
    <rPh sb="7" eb="9">
      <t>ジコウ</t>
    </rPh>
    <rPh sb="15" eb="17">
      <t>ガイトウ</t>
    </rPh>
    <rPh sb="21" eb="23">
      <t>ヒョウジ</t>
    </rPh>
    <phoneticPr fontId="3"/>
  </si>
  <si>
    <t>第二面への記載事項がなければ「該当なし」が表示されます</t>
    <rPh sb="0" eb="2">
      <t>ダイニ</t>
    </rPh>
    <rPh sb="2" eb="3">
      <t>メン</t>
    </rPh>
    <rPh sb="5" eb="7">
      <t>キサイ</t>
    </rPh>
    <rPh sb="7" eb="9">
      <t>ジコウ</t>
    </rPh>
    <rPh sb="15" eb="17">
      <t>ガイトウ</t>
    </rPh>
    <rPh sb="21" eb="23">
      <t>ヒョウジ</t>
    </rPh>
    <phoneticPr fontId="3"/>
  </si>
  <si>
    <t>代表者の氏名を記載</t>
    <rPh sb="0" eb="3">
      <t>ダイヒョウシャ</t>
    </rPh>
    <rPh sb="4" eb="6">
      <t>シメイ</t>
    </rPh>
    <rPh sb="7" eb="9">
      <t>キサイ</t>
    </rPh>
    <phoneticPr fontId="3"/>
  </si>
  <si>
    <t>※添付書類のうち、官公庁が発行する証明書類等は、免許申請書受付日から３ヶ月以内に発行されたものに限ります。</t>
    <rPh sb="40" eb="42">
      <t>ハッコウ</t>
    </rPh>
    <phoneticPr fontId="3"/>
  </si>
  <si>
    <r>
      <rPr>
        <u/>
        <sz val="10"/>
        <rFont val="Meiryo UI"/>
        <family val="3"/>
        <charset val="128"/>
      </rPr>
      <t>・受付印を押した申請書写しの受領を希望する場合</t>
    </r>
    <r>
      <rPr>
        <sz val="10"/>
        <rFont val="Meiryo UI"/>
        <family val="3"/>
        <charset val="128"/>
      </rPr>
      <t xml:space="preserve">
・封筒は免許証送付用とは別</t>
    </r>
    <rPh sb="25" eb="27">
      <t>フウトウ</t>
    </rPh>
    <rPh sb="28" eb="31">
      <t>メンキョショウ</t>
    </rPh>
    <rPh sb="31" eb="33">
      <t>ソウフ</t>
    </rPh>
    <rPh sb="33" eb="34">
      <t>ヨウ</t>
    </rPh>
    <rPh sb="36" eb="37">
      <t>ベツ</t>
    </rPh>
    <phoneticPr fontId="3"/>
  </si>
  <si>
    <t>書類に漏れがないか「□」にチェックを付けて確認し、申請書と合わせて提出ください。</t>
    <phoneticPr fontId="3"/>
  </si>
  <si>
    <t>・添付書類（３）を用いる役職の方全員を記載
・記載事項の詳細を必ず「手引き」で確認ください</t>
    <rPh sb="1" eb="3">
      <t>テンプ</t>
    </rPh>
    <rPh sb="3" eb="5">
      <t>ショルイ</t>
    </rPh>
    <rPh sb="9" eb="10">
      <t>モチ</t>
    </rPh>
    <rPh sb="12" eb="14">
      <t>ヤクショク</t>
    </rPh>
    <rPh sb="15" eb="16">
      <t>カタ</t>
    </rPh>
    <rPh sb="16" eb="18">
      <t>ゼンイン</t>
    </rPh>
    <rPh sb="19" eb="21">
      <t>キサイ</t>
    </rPh>
    <phoneticPr fontId="3"/>
  </si>
  <si>
    <t>居所が確認できる書類</t>
    <rPh sb="0" eb="2">
      <t>キョショ</t>
    </rPh>
    <rPh sb="3" eb="5">
      <t>カクニン</t>
    </rPh>
    <rPh sb="8" eb="10">
      <t>ショルイ</t>
    </rPh>
    <phoneticPr fontId="3"/>
  </si>
  <si>
    <t>必ず手引きを確認し、作成・添付ください。</t>
    <rPh sb="0" eb="1">
      <t>カナラ</t>
    </rPh>
    <rPh sb="2" eb="4">
      <t>テビ</t>
    </rPh>
    <rPh sb="6" eb="8">
      <t>カクニン</t>
    </rPh>
    <rPh sb="10" eb="12">
      <t>サクセイ</t>
    </rPh>
    <rPh sb="13" eb="15">
      <t>テンプ</t>
    </rPh>
    <phoneticPr fontId="3"/>
  </si>
  <si>
    <t>・申請者の納税地の税務署長が発行した証明書で、様式その１
・第一決算期未到来により提出できない場合は、「理由書（見本４）」
・個人の場合は、所得税の納税証明書</t>
    <rPh sb="1" eb="4">
      <t>シンセイシャ</t>
    </rPh>
    <rPh sb="5" eb="8">
      <t>ノウゼイチ</t>
    </rPh>
    <rPh sb="9" eb="11">
      <t>ゼイム</t>
    </rPh>
    <rPh sb="11" eb="13">
      <t>ショチョウ</t>
    </rPh>
    <rPh sb="14" eb="16">
      <t>ハッコウ</t>
    </rPh>
    <rPh sb="18" eb="21">
      <t>ショウメイショ</t>
    </rPh>
    <rPh sb="23" eb="25">
      <t>ヨウシキ</t>
    </rPh>
    <phoneticPr fontId="3"/>
  </si>
  <si>
    <t>・申請書提出時点で提出可能な最新年度分の決算書類としての書面
・第一決算期未到来により提出できない場合は、「開始貸借対照表（見本５）」
・個人の場合は、「添付書類（５）資産の状況を示す書面」</t>
    <rPh sb="1" eb="4">
      <t>シンセイショ</t>
    </rPh>
    <rPh sb="4" eb="6">
      <t>テイシュツ</t>
    </rPh>
    <rPh sb="6" eb="8">
      <t>ジテン</t>
    </rPh>
    <rPh sb="9" eb="11">
      <t>テイシュツ</t>
    </rPh>
    <rPh sb="11" eb="13">
      <t>カノウ</t>
    </rPh>
    <rPh sb="14" eb="16">
      <t>サイシン</t>
    </rPh>
    <rPh sb="16" eb="19">
      <t>ネンドブン</t>
    </rPh>
    <rPh sb="20" eb="22">
      <t>ケッサン</t>
    </rPh>
    <rPh sb="22" eb="24">
      <t>ショルイ</t>
    </rPh>
    <rPh sb="28" eb="30">
      <t>ショメン</t>
    </rPh>
    <rPh sb="69" eb="71">
      <t>コジン</t>
    </rPh>
    <rPh sb="72" eb="74">
      <t>バアイ</t>
    </rPh>
    <rPh sb="77" eb="79">
      <t>テンプ</t>
    </rPh>
    <rPh sb="79" eb="81">
      <t>ショルイ</t>
    </rPh>
    <rPh sb="84" eb="86">
      <t>シサン</t>
    </rPh>
    <rPh sb="87" eb="89">
      <t>ジョウキョウ</t>
    </rPh>
    <rPh sb="90" eb="91">
      <t>シメ</t>
    </rPh>
    <rPh sb="92" eb="94">
      <t>ショメン</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</si>
  <si>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</si>
  <si>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rPh sb="32" eb="35">
      <t>セイヤクショ</t>
    </rPh>
    <rPh sb="40" eb="41">
      <t>マタ</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</si>
  <si>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</si>
  <si>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・専任の宅地建物取引士のみに就任している場合
（添付書類（３）を用いる役職と専任の宅地建物取引士を兼任している場合は、（８）ではなく（３）にて作成し、（８）は不要）
・宅建士証の写しは不要
・記載事項の詳細を必ず「手引き」で確認ください</t>
    <rPh sb="1" eb="11">
      <t>センニン</t>
    </rPh>
    <rPh sb="14" eb="16">
      <t>シュウニン</t>
    </rPh>
    <rPh sb="20" eb="22">
      <t>バアイ</t>
    </rPh>
    <rPh sb="24" eb="26">
      <t>テンプ</t>
    </rPh>
    <rPh sb="26" eb="28">
      <t>ショルイ</t>
    </rPh>
    <rPh sb="32" eb="33">
      <t>モチ</t>
    </rPh>
    <rPh sb="35" eb="37">
      <t>ヤクショク</t>
    </rPh>
    <rPh sb="38" eb="48">
      <t>センニン</t>
    </rPh>
    <rPh sb="49" eb="51">
      <t>ケンニン</t>
    </rPh>
    <rPh sb="55" eb="57">
      <t>バアイ</t>
    </rPh>
    <rPh sb="71" eb="73">
      <t>サクセイ</t>
    </rPh>
    <rPh sb="79" eb="81">
      <t>フヨウ</t>
    </rPh>
    <rPh sb="84" eb="87">
      <t>タッケンシ</t>
    </rPh>
    <rPh sb="87" eb="88">
      <t>ショウ</t>
    </rPh>
    <rPh sb="89" eb="90">
      <t>ウツ</t>
    </rPh>
    <rPh sb="92" eb="94">
      <t>フヨウ</t>
    </rPh>
    <rPh sb="96" eb="98">
      <t>キサイ</t>
    </rPh>
    <rPh sb="98" eb="100">
      <t>ジコウ</t>
    </rPh>
    <rPh sb="101" eb="103">
      <t>ショウサイ</t>
    </rPh>
    <rPh sb="104" eb="105">
      <t>カナラ</t>
    </rPh>
    <rPh sb="107" eb="109">
      <t>テビ</t>
    </rPh>
    <rPh sb="112" eb="114">
      <t>カクニン</t>
    </rPh>
    <phoneticPr fontId="3"/>
  </si>
  <si>
    <t>※代表者氏名の入力欄は、下部にあります</t>
    <rPh sb="1" eb="4">
      <t>ダイヒョウシャ</t>
    </rPh>
    <rPh sb="4" eb="6">
      <t>シメイ</t>
    </rPh>
    <rPh sb="7" eb="10">
      <t>ニュウリョクラン</t>
    </rPh>
    <rPh sb="12" eb="14">
      <t>カブ</t>
    </rPh>
    <phoneticPr fontId="3"/>
  </si>
  <si>
    <t>代表者の役職名</t>
    <rPh sb="0" eb="3">
      <t>ダイヒョウシャ</t>
    </rPh>
    <rPh sb="4" eb="7">
      <t>ヤクショクメイ</t>
    </rPh>
    <phoneticPr fontId="3"/>
  </si>
  <si>
    <t>登録免許税の領収書原本又は収入印紙を貼付した第五面を郵送</t>
    <rPh sb="11" eb="12">
      <t>マタ</t>
    </rPh>
    <rPh sb="13" eb="15">
      <t>シュウニュウ</t>
    </rPh>
    <rPh sb="15" eb="17">
      <t>インシ</t>
    </rPh>
    <rPh sb="22" eb="23">
      <t>ダイ</t>
    </rPh>
    <rPh sb="23" eb="25">
      <t>ゴメン</t>
    </rPh>
    <rPh sb="26" eb="28">
      <t>ユウソウ</t>
    </rPh>
    <phoneticPr fontId="3"/>
  </si>
  <si>
    <t>・3ヶ月以内に撮影したカラーのもの。撮影年月日を記載。
・写真に番号を付し、その番号と撮影した方向をフロア図に矢印で記載。
・写真台紙は参考例であり、様式不問</t>
    <rPh sb="3" eb="4">
      <t>ゲツ</t>
    </rPh>
    <rPh sb="4" eb="6">
      <t>イナイ</t>
    </rPh>
    <rPh sb="7" eb="9">
      <t>サツエイ</t>
    </rPh>
    <rPh sb="63" eb="65">
      <t>シャシン</t>
    </rPh>
    <rPh sb="65" eb="67">
      <t>ダイシ</t>
    </rPh>
    <rPh sb="68" eb="70">
      <t>サンコウ</t>
    </rPh>
    <rPh sb="70" eb="71">
      <t>レイ</t>
    </rPh>
    <rPh sb="75" eb="77">
      <t>ヨウシキ</t>
    </rPh>
    <rPh sb="77" eb="79">
      <t>フモン</t>
    </rPh>
    <phoneticPr fontId="3"/>
  </si>
  <si>
    <t>・業者票・報酬額表の掲示位置を文字で図面内に明示
・写真に番号を付し、その番号と撮影した方向をフロア図に矢印で記載。</t>
    <rPh sb="1" eb="3">
      <t>ギョウシャ</t>
    </rPh>
    <rPh sb="3" eb="4">
      <t>ヒョウ</t>
    </rPh>
    <rPh sb="5" eb="8">
      <t>ホウシュウガク</t>
    </rPh>
    <rPh sb="8" eb="9">
      <t>ヒョウ</t>
    </rPh>
    <rPh sb="10" eb="12">
      <t>ケイジ</t>
    </rPh>
    <rPh sb="12" eb="14">
      <t>イチ</t>
    </rPh>
    <rPh sb="15" eb="17">
      <t>モジ</t>
    </rPh>
    <rPh sb="18" eb="20">
      <t>ズメン</t>
    </rPh>
    <rPh sb="20" eb="21">
      <t>ナイ</t>
    </rPh>
    <rPh sb="22" eb="24">
      <t>メイジ</t>
    </rPh>
    <phoneticPr fontId="3"/>
  </si>
  <si>
    <t>★このリストを必ず申請書類の一番上に同封してください（オンライン申請の場合は不要）</t>
    <rPh sb="32" eb="34">
      <t>シンセイ</t>
    </rPh>
    <rPh sb="35" eb="37">
      <t>バアイ</t>
    </rPh>
    <rPh sb="38" eb="40">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</si>
</sst>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e\.m\.d;@"/>
    <numFmt numFmtId="177" formatCode="#,##0_ "/>
    <numFmt numFmtId="178" formatCode="00"/>
    <numFmt numFmtId="179" formatCode="[$]ggge&quot;年&quot;m&quot;月&quot;d&quot;日&quot;;@" x16r2:formatCode16="[$-ja-JP-x-gannen]ggge&quot;年&quot;m&quot;月&quot;d&quot;日&quot;;@"/>
    <numFmt numFmtId="180" formatCode="[$-411]ggge&quot;年&quot;m&quot;月&quot;d&quot;日&quot;;@"/>
    <numFmt numFmtId="181" formatCode="[&lt;=999]000;[&lt;=9999]000\-00;000\-0000"/>
    <numFmt numFmtId="182" formatCode="0.0"/>
    <numFmt numFmtId="183" formatCode="#,##0_);[Red]\(#,##0\)"/>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u/>
      <sz val="9"/>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6"/>
      <name val="ＭＳ 明朝"/>
      <family val="1"/>
      <charset val="128"/>
    </font>
    <font>
      <sz val="10"/>
      <name val="ＭＳ Ｐゴシック"/>
      <family val="3"/>
      <charset val="128"/>
    </font>
    <font>
      <strike/>
      <sz val="9"/>
      <name val="ＭＳ 明朝"/>
      <family val="1"/>
      <charset val="128"/>
    </font>
    <font>
      <sz val="8"/>
      <name val="ＭＳ Ｐ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Ｐゴシック"/>
      <family val="3"/>
      <charset val="128"/>
    </font>
    <font>
      <sz val="8"/>
      <color rgb="FFFF0000"/>
      <name val="ＭＳ 明朝"/>
      <family val="1"/>
      <charset val="128"/>
    </font>
    <font>
      <sz val="6"/>
      <name val="ＭＳ Ｐ明朝"/>
      <family val="1"/>
      <charset val="128"/>
    </font>
    <font>
      <sz val="6"/>
      <color rgb="FFFF0000"/>
      <name val="ＭＳ Ｐ明朝"/>
      <family val="1"/>
      <charset val="128"/>
    </font>
    <font>
      <u/>
      <sz val="11"/>
      <color theme="10"/>
      <name val="ＭＳ Ｐゴシック"/>
      <family val="3"/>
      <charset val="128"/>
    </font>
    <font>
      <u/>
      <sz val="10"/>
      <color theme="10"/>
      <name val="ＭＳ Ｐゴシック"/>
      <family val="3"/>
      <charset val="128"/>
    </font>
    <font>
      <sz val="9"/>
      <color indexed="53"/>
      <name val="MS P ゴシック"/>
      <family val="3"/>
      <charset val="128"/>
    </font>
    <font>
      <sz val="9"/>
      <color rgb="FFFF0000"/>
      <name val="ＭＳ 明朝"/>
      <family val="1"/>
      <charset val="128"/>
    </font>
    <font>
      <b/>
      <sz val="11"/>
      <name val="ＭＳ ゴシック"/>
      <family val="3"/>
      <charset val="128"/>
    </font>
    <font>
      <sz val="11"/>
      <name val="ＭＳ Ｐゴシック"/>
      <family val="3"/>
    </font>
    <font>
      <sz val="9"/>
      <name val="ＭＳ 明朝"/>
      <family val="1"/>
    </font>
    <font>
      <sz val="11"/>
      <name val="Meiryo UI"/>
      <family val="3"/>
      <charset val="128"/>
    </font>
    <font>
      <sz val="10"/>
      <name val="Meiryo UI"/>
      <family val="3"/>
      <charset val="128"/>
    </font>
    <font>
      <sz val="14"/>
      <name val="Meiryo UI"/>
      <family val="3"/>
      <charset val="128"/>
    </font>
    <font>
      <sz val="9"/>
      <color theme="3"/>
      <name val="ＭＳ 明朝"/>
      <family val="1"/>
    </font>
    <font>
      <sz val="9"/>
      <color theme="3"/>
      <name val="ＭＳ 明朝"/>
      <family val="1"/>
      <charset val="128"/>
    </font>
    <font>
      <b/>
      <sz val="11"/>
      <color indexed="53"/>
      <name val="MS P ゴシック"/>
      <family val="3"/>
      <charset val="128"/>
    </font>
    <font>
      <sz val="6"/>
      <name val="ＭＳ Ｐゴシック"/>
      <family val="2"/>
      <charset val="128"/>
      <scheme val="minor"/>
    </font>
    <font>
      <u/>
      <sz val="10"/>
      <name val="Meiryo UI"/>
      <family val="3"/>
      <charset val="128"/>
    </font>
    <font>
      <sz val="10"/>
      <color theme="4"/>
      <name val="Meiryo UI"/>
      <family val="3"/>
      <charset val="128"/>
    </font>
    <font>
      <b/>
      <sz val="14"/>
      <color rgb="FFFF0000"/>
      <name val="ＭＳ 明朝"/>
      <family val="1"/>
      <charset val="128"/>
    </font>
    <font>
      <b/>
      <sz val="11"/>
      <color theme="3"/>
      <name val="ＭＳ 明朝"/>
      <family val="1"/>
      <charset val="128"/>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002060"/>
      <name val="ＭＳ Ｐゴシック"/>
      <family val="3"/>
      <charset val="128"/>
    </font>
    <font>
      <b/>
      <sz val="12"/>
      <color theme="3"/>
      <name val="ＭＳ Ｐゴシック"/>
      <family val="3"/>
      <charset val="128"/>
    </font>
    <font>
      <sz val="9"/>
      <color rgb="FFFF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3">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style="hair">
        <color auto="1"/>
      </left>
      <right style="hair">
        <color auto="1"/>
      </right>
      <top/>
      <bottom/>
      <diagonal/>
    </border>
  </borders>
  <cellStyleXfs count="8">
    <xf numFmtId="0" fontId="0" fillId="0" borderId="0">
      <alignment vertical="center"/>
    </xf>
    <xf numFmtId="0" fontId="2" fillId="0" borderId="0">
      <alignment vertical="center"/>
    </xf>
    <xf numFmtId="38"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33" fillId="0" borderId="0">
      <alignment vertical="center"/>
    </xf>
    <xf numFmtId="0" fontId="33" fillId="0" borderId="0">
      <alignment vertical="center"/>
    </xf>
    <xf numFmtId="0" fontId="1" fillId="0" borderId="0">
      <alignment vertical="center"/>
    </xf>
    <xf numFmtId="6" fontId="24" fillId="0" borderId="0" applyFont="0" applyFill="0" applyBorder="0" applyAlignment="0" applyProtection="0">
      <alignment vertical="center"/>
    </xf>
  </cellStyleXfs>
  <cellXfs count="757">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9" fillId="0" borderId="18" xfId="0" applyNumberFormat="1" applyFont="1" applyBorder="1" applyAlignment="1">
      <alignment horizontal="left" vertical="center"/>
    </xf>
    <xf numFmtId="0" fontId="9" fillId="0" borderId="19" xfId="0" applyFont="1" applyBorder="1">
      <alignment vertical="center"/>
    </xf>
    <xf numFmtId="0" fontId="9" fillId="0" borderId="0" xfId="0" applyFont="1">
      <alignment vertical="center"/>
    </xf>
    <xf numFmtId="49" fontId="5" fillId="0" borderId="14" xfId="0" applyNumberFormat="1" applyFont="1" applyBorder="1">
      <alignment vertical="center"/>
    </xf>
    <xf numFmtId="49" fontId="5" fillId="0" borderId="15" xfId="0" applyNumberFormat="1" applyFont="1" applyBorder="1">
      <alignment vertical="center"/>
    </xf>
    <xf numFmtId="49" fontId="9"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9" fillId="0" borderId="19" xfId="0" applyNumberFormat="1" applyFont="1" applyBorder="1">
      <alignment vertical="center"/>
    </xf>
    <xf numFmtId="49" fontId="5" fillId="0" borderId="24"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0" fontId="7" fillId="0" borderId="0" xfId="0" applyFont="1" applyAlignment="1">
      <alignment horizontal="center" vertical="center" textRotation="255"/>
    </xf>
    <xf numFmtId="0" fontId="5" fillId="0" borderId="0" xfId="0" applyFont="1" applyAlignment="1">
      <alignment horizontal="center" vertical="center" shrinkToFit="1"/>
    </xf>
    <xf numFmtId="49" fontId="9" fillId="0" borderId="0" xfId="0" applyNumberFormat="1" applyFont="1">
      <alignment vertical="center"/>
    </xf>
    <xf numFmtId="0" fontId="7" fillId="0" borderId="0" xfId="0" applyFont="1" applyAlignment="1">
      <alignment horizontal="right" vertical="center"/>
    </xf>
    <xf numFmtId="49" fontId="9" fillId="0" borderId="0" xfId="0" applyNumberFormat="1"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11" fillId="0" borderId="0" xfId="0" applyFont="1">
      <alignment vertical="center"/>
    </xf>
    <xf numFmtId="0" fontId="11" fillId="0" borderId="49" xfId="0" applyFont="1" applyBorder="1">
      <alignment vertical="center"/>
    </xf>
    <xf numFmtId="0" fontId="11" fillId="0" borderId="46" xfId="0" applyFont="1" applyBorder="1" applyAlignment="1">
      <alignment horizontal="distributed" vertical="center"/>
    </xf>
    <xf numFmtId="0" fontId="11" fillId="0" borderId="48" xfId="0" applyFont="1" applyBorder="1">
      <alignment vertical="center"/>
    </xf>
    <xf numFmtId="0" fontId="11" fillId="0" borderId="32" xfId="0" applyFont="1" applyBorder="1" applyAlignment="1">
      <alignment horizontal="right" vertical="center"/>
    </xf>
    <xf numFmtId="0" fontId="11" fillId="0" borderId="32" xfId="0" applyFont="1" applyBorder="1">
      <alignment vertical="center"/>
    </xf>
    <xf numFmtId="0" fontId="11" fillId="0" borderId="41" xfId="0" applyFont="1" applyBorder="1">
      <alignment vertical="center"/>
    </xf>
    <xf numFmtId="49" fontId="11" fillId="0" borderId="0" xfId="0" applyNumberFormat="1" applyFont="1" applyAlignment="1">
      <alignment horizontal="right" vertical="center"/>
    </xf>
    <xf numFmtId="0" fontId="15" fillId="0" borderId="56" xfId="0" applyFont="1" applyBorder="1">
      <alignment vertical="center"/>
    </xf>
    <xf numFmtId="0" fontId="11" fillId="0" borderId="42" xfId="0" applyFont="1" applyBorder="1">
      <alignment vertical="center"/>
    </xf>
    <xf numFmtId="0" fontId="15" fillId="0" borderId="61" xfId="0" applyFont="1" applyBorder="1">
      <alignment vertical="center"/>
    </xf>
    <xf numFmtId="177" fontId="15" fillId="0" borderId="54" xfId="0" applyNumberFormat="1" applyFont="1" applyBorder="1">
      <alignment vertical="center"/>
    </xf>
    <xf numFmtId="0" fontId="11" fillId="0" borderId="54" xfId="0" applyFont="1" applyBorder="1">
      <alignment vertical="center"/>
    </xf>
    <xf numFmtId="0" fontId="11" fillId="0" borderId="55" xfId="0" applyFont="1" applyBorder="1">
      <alignment vertical="center"/>
    </xf>
    <xf numFmtId="0" fontId="15" fillId="0" borderId="62" xfId="0" applyFont="1" applyBorder="1">
      <alignment vertical="center"/>
    </xf>
    <xf numFmtId="0" fontId="11" fillId="0" borderId="63" xfId="0" applyFont="1" applyBorder="1">
      <alignment vertical="center"/>
    </xf>
    <xf numFmtId="0" fontId="11" fillId="0" borderId="64" xfId="0" applyFont="1" applyBorder="1" applyAlignment="1">
      <alignment horizontal="distributed" vertical="center"/>
    </xf>
    <xf numFmtId="0" fontId="11" fillId="0" borderId="64" xfId="0" applyFont="1" applyBorder="1">
      <alignment vertical="center"/>
    </xf>
    <xf numFmtId="0" fontId="11" fillId="0" borderId="65" xfId="0" applyFont="1" applyBorder="1">
      <alignment vertical="center"/>
    </xf>
    <xf numFmtId="0" fontId="11" fillId="0" borderId="61"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3" fillId="0" borderId="36" xfId="0" applyFont="1" applyBorder="1">
      <alignment vertical="center"/>
    </xf>
    <xf numFmtId="0" fontId="13" fillId="0" borderId="37" xfId="0" applyFont="1" applyBorder="1">
      <alignment vertical="center"/>
    </xf>
    <xf numFmtId="0" fontId="10" fillId="0" borderId="38" xfId="0" applyFont="1" applyBorder="1" applyAlignment="1">
      <alignment horizontal="center" vertical="center"/>
    </xf>
    <xf numFmtId="0" fontId="11" fillId="0" borderId="0" xfId="0" applyFont="1" applyAlignment="1">
      <alignment horizontal="distributed" vertical="center"/>
    </xf>
    <xf numFmtId="0" fontId="13" fillId="0" borderId="0" xfId="0" applyFont="1" applyAlignment="1">
      <alignment vertical="center" wrapText="1"/>
    </xf>
    <xf numFmtId="49" fontId="9" fillId="0" borderId="18" xfId="0" applyNumberFormat="1" applyFont="1" applyBorder="1">
      <alignment vertical="center"/>
    </xf>
    <xf numFmtId="49" fontId="5" fillId="0" borderId="19" xfId="0" applyNumberFormat="1" applyFont="1" applyBorder="1" applyAlignment="1">
      <alignment horizontal="center" vertical="center"/>
    </xf>
    <xf numFmtId="49" fontId="14" fillId="0" borderId="0" xfId="0" applyNumberFormat="1"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right" vertical="center" wrapText="1"/>
    </xf>
    <xf numFmtId="49" fontId="14" fillId="0" borderId="0" xfId="0" applyNumberFormat="1" applyFont="1" applyAlignment="1">
      <alignment horizontal="distributed" vertical="center"/>
    </xf>
    <xf numFmtId="0" fontId="5" fillId="0" borderId="55" xfId="0" applyFont="1" applyBorder="1">
      <alignment vertical="center"/>
    </xf>
    <xf numFmtId="0" fontId="5" fillId="0" borderId="54" xfId="0" applyFont="1" applyBorder="1">
      <alignment vertical="center"/>
    </xf>
    <xf numFmtId="0" fontId="5" fillId="0" borderId="41" xfId="0" applyFont="1" applyBorder="1">
      <alignment vertical="center"/>
    </xf>
    <xf numFmtId="0" fontId="5" fillId="0" borderId="32" xfId="0" applyFont="1" applyBorder="1">
      <alignment vertical="center"/>
    </xf>
    <xf numFmtId="0" fontId="5" fillId="0" borderId="42" xfId="0" applyFont="1" applyBorder="1">
      <alignment vertical="center"/>
    </xf>
    <xf numFmtId="0" fontId="5" fillId="0" borderId="48"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0" fontId="10" fillId="0" borderId="0" xfId="0" applyFont="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Alignment="1">
      <alignment horizontal="right" vertical="center"/>
    </xf>
    <xf numFmtId="0" fontId="11" fillId="0" borderId="49" xfId="0" applyFont="1" applyBorder="1" applyAlignment="1">
      <alignment horizontal="center" vertical="center"/>
    </xf>
    <xf numFmtId="0" fontId="11" fillId="0" borderId="32" xfId="0" applyFont="1" applyBorder="1" applyAlignment="1">
      <alignment horizontal="distributed"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5" fillId="0" borderId="19"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1" fillId="0" borderId="54" xfId="0" applyFont="1" applyBorder="1" applyAlignment="1">
      <alignment horizontal="left" vertical="center"/>
    </xf>
    <xf numFmtId="0" fontId="11" fillId="0" borderId="0" xfId="0" applyFont="1" applyAlignment="1">
      <alignment horizontal="left" vertical="center" wrapText="1"/>
    </xf>
    <xf numFmtId="0" fontId="5" fillId="0" borderId="49" xfId="0" applyFont="1" applyBorder="1" applyAlignment="1">
      <alignment horizontal="center"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13" fillId="0" borderId="0" xfId="0" applyFont="1" applyAlignment="1">
      <alignment horizontal="distributed" vertical="distributed"/>
    </xf>
    <xf numFmtId="0" fontId="13" fillId="0" borderId="0" xfId="0" applyFont="1" applyAlignment="1">
      <alignment horizontal="left" vertical="center" indent="3"/>
    </xf>
    <xf numFmtId="177" fontId="15" fillId="0" borderId="62" xfId="0" applyNumberFormat="1" applyFont="1" applyBorder="1">
      <alignment vertical="center"/>
    </xf>
    <xf numFmtId="177" fontId="15" fillId="0" borderId="42" xfId="0" applyNumberFormat="1" applyFont="1" applyBorder="1">
      <alignment vertical="center"/>
    </xf>
    <xf numFmtId="49" fontId="4" fillId="0" borderId="0" xfId="0" applyNumberFormat="1" applyFont="1" applyAlignment="1">
      <alignment horizontal="center" vertical="center" shrinkToFit="1"/>
    </xf>
    <xf numFmtId="0" fontId="5" fillId="0" borderId="4" xfId="0" applyFont="1" applyBorder="1" applyAlignment="1">
      <alignment horizontal="center" vertical="center"/>
    </xf>
    <xf numFmtId="38" fontId="11" fillId="0" borderId="0" xfId="2" applyFont="1" applyBorder="1" applyAlignment="1">
      <alignment vertical="center"/>
    </xf>
    <xf numFmtId="38" fontId="11" fillId="0" borderId="0" xfId="2" applyFont="1" applyBorder="1" applyAlignment="1">
      <alignment horizontal="distributed" vertical="center"/>
    </xf>
    <xf numFmtId="38" fontId="11" fillId="0" borderId="0" xfId="2" applyFont="1" applyBorder="1" applyAlignment="1">
      <alignment horizontal="center" vertical="center"/>
    </xf>
    <xf numFmtId="38" fontId="11" fillId="0" borderId="0" xfId="2" applyFont="1" applyBorder="1" applyAlignment="1">
      <alignment vertical="center" wrapText="1"/>
    </xf>
    <xf numFmtId="38" fontId="11" fillId="0" borderId="0" xfId="2" applyFont="1" applyBorder="1" applyAlignment="1">
      <alignment horizontal="distributed" vertical="center" wrapText="1"/>
    </xf>
    <xf numFmtId="0" fontId="11" fillId="0" borderId="0" xfId="0" applyFont="1" applyAlignment="1">
      <alignmen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2" borderId="0" xfId="0" applyFont="1"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1"/>
    </xf>
    <xf numFmtId="178" fontId="5" fillId="0" borderId="0" xfId="0" applyNumberFormat="1" applyFont="1">
      <alignment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4"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0" borderId="20" xfId="0" applyFont="1" applyBorder="1">
      <alignment vertical="center"/>
    </xf>
    <xf numFmtId="0" fontId="5" fillId="0" borderId="40" xfId="0" applyFont="1" applyBorder="1">
      <alignment vertical="center"/>
    </xf>
    <xf numFmtId="178" fontId="5" fillId="0" borderId="55" xfId="0" applyNumberFormat="1" applyFont="1" applyBorder="1">
      <alignment vertical="center"/>
    </xf>
    <xf numFmtId="178" fontId="5" fillId="0" borderId="41" xfId="0" applyNumberFormat="1" applyFont="1" applyBorder="1">
      <alignment vertical="center"/>
    </xf>
    <xf numFmtId="178" fontId="5" fillId="3"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3" borderId="0" xfId="0" applyFont="1" applyFill="1"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right" vertical="center"/>
    </xf>
    <xf numFmtId="0" fontId="26" fillId="0" borderId="69" xfId="0" applyFont="1" applyBorder="1" applyAlignment="1">
      <alignment horizontal="center" vertical="center"/>
    </xf>
    <xf numFmtId="0" fontId="27" fillId="0" borderId="69" xfId="0" applyFont="1" applyBorder="1" applyAlignment="1">
      <alignment horizontal="center" vertical="center" shrinkToFit="1"/>
    </xf>
    <xf numFmtId="49" fontId="26" fillId="0" borderId="69" xfId="0" applyNumberFormat="1" applyFont="1" applyBorder="1" applyAlignment="1">
      <alignment horizontal="center" vertical="center"/>
    </xf>
    <xf numFmtId="38" fontId="5" fillId="3" borderId="0" xfId="2" applyFont="1" applyFill="1" applyAlignment="1">
      <alignment horizontal="left" vertical="center"/>
    </xf>
    <xf numFmtId="176" fontId="5" fillId="3" borderId="0" xfId="0" applyNumberFormat="1" applyFont="1" applyFill="1" applyAlignment="1">
      <alignment horizontal="left" vertical="center"/>
    </xf>
    <xf numFmtId="176" fontId="5" fillId="2" borderId="0" xfId="0" applyNumberFormat="1" applyFont="1" applyFill="1" applyAlignment="1" applyProtection="1">
      <alignment horizontal="left" vertical="center" indent="1"/>
      <protection locked="0"/>
    </xf>
    <xf numFmtId="176" fontId="5" fillId="2" borderId="0" xfId="0" applyNumberFormat="1" applyFont="1" applyFill="1" applyAlignment="1">
      <alignment horizontal="left" vertical="center"/>
    </xf>
    <xf numFmtId="0" fontId="5" fillId="0" borderId="70" xfId="0" applyFont="1" applyBorder="1">
      <alignment vertical="center"/>
    </xf>
    <xf numFmtId="0" fontId="5" fillId="2" borderId="70" xfId="0" applyFont="1" applyFill="1" applyBorder="1" applyProtection="1">
      <alignment vertical="center"/>
      <protection locked="0"/>
    </xf>
    <xf numFmtId="0" fontId="26" fillId="0" borderId="71" xfId="0" applyFont="1" applyBorder="1" applyAlignment="1">
      <alignment horizontal="center" vertical="center"/>
    </xf>
    <xf numFmtId="0" fontId="5" fillId="2" borderId="11" xfId="0" applyFont="1" applyFill="1" applyBorder="1" applyAlignment="1">
      <alignment horizontal="center" vertical="center"/>
    </xf>
    <xf numFmtId="0" fontId="25" fillId="0" borderId="0" xfId="0" applyFont="1">
      <alignment vertical="center"/>
    </xf>
    <xf numFmtId="49" fontId="29" fillId="0" borderId="0" xfId="3" applyNumberFormat="1" applyFont="1">
      <alignment vertical="center"/>
    </xf>
    <xf numFmtId="49" fontId="5" fillId="0" borderId="0" xfId="0" applyNumberFormat="1" applyFont="1" applyAlignment="1">
      <alignment vertical="center" shrinkToFit="1"/>
    </xf>
    <xf numFmtId="0" fontId="28" fillId="0" borderId="0" xfId="3">
      <alignment vertical="center"/>
    </xf>
    <xf numFmtId="49" fontId="5" fillId="3" borderId="0" xfId="0" applyNumberFormat="1" applyFont="1" applyFill="1">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5" fillId="0" borderId="3" xfId="0" applyFont="1" applyBorder="1" applyAlignment="1">
      <alignment horizontal="center" vertical="center" shrinkToFit="1"/>
    </xf>
    <xf numFmtId="0" fontId="5" fillId="3" borderId="0" xfId="0" applyFont="1" applyFill="1" applyAlignment="1" applyProtection="1">
      <alignment horizontal="left" vertical="center"/>
      <protection locked="0"/>
    </xf>
    <xf numFmtId="0" fontId="5" fillId="0" borderId="69" xfId="0" applyFont="1" applyBorder="1">
      <alignment vertical="center"/>
    </xf>
    <xf numFmtId="49" fontId="5" fillId="0" borderId="69" xfId="0" applyNumberFormat="1" applyFont="1" applyBorder="1">
      <alignment vertical="center"/>
    </xf>
    <xf numFmtId="0" fontId="5" fillId="0" borderId="11" xfId="0" applyFont="1" applyBorder="1" applyAlignment="1">
      <alignment horizontal="center" vertical="center"/>
    </xf>
    <xf numFmtId="0" fontId="5" fillId="0" borderId="53" xfId="0" applyFont="1" applyBorder="1" applyAlignment="1">
      <alignment horizontal="center" vertical="center"/>
    </xf>
    <xf numFmtId="0" fontId="5" fillId="0" borderId="68" xfId="0" applyFont="1" applyBorder="1" applyAlignment="1">
      <alignment horizontal="center" vertical="center"/>
    </xf>
    <xf numFmtId="0" fontId="27" fillId="0" borderId="71" xfId="0" applyFont="1" applyBorder="1" applyAlignment="1">
      <alignment horizontal="center" vertical="center" shrinkToFit="1"/>
    </xf>
    <xf numFmtId="176" fontId="5" fillId="3" borderId="0" xfId="0" applyNumberFormat="1" applyFont="1" applyFill="1" applyAlignment="1" applyProtection="1">
      <alignment horizontal="left" vertical="center"/>
      <protection locked="0"/>
    </xf>
    <xf numFmtId="176" fontId="5" fillId="2" borderId="0" xfId="0" applyNumberFormat="1" applyFont="1" applyFill="1" applyAlignment="1" applyProtection="1">
      <alignment horizontal="left"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9" fillId="3" borderId="32" xfId="0" applyFont="1" applyFill="1" applyBorder="1" applyProtection="1">
      <alignment vertical="center"/>
      <protection locked="0"/>
    </xf>
    <xf numFmtId="0" fontId="19" fillId="3" borderId="39" xfId="0" applyFont="1" applyFill="1" applyBorder="1" applyProtection="1">
      <alignment vertical="center"/>
      <protection locked="0"/>
    </xf>
    <xf numFmtId="0" fontId="5" fillId="3" borderId="41" xfId="0" applyFont="1" applyFill="1" applyBorder="1" applyProtection="1">
      <alignment vertical="center"/>
      <protection locked="0"/>
    </xf>
    <xf numFmtId="0" fontId="5" fillId="3" borderId="32"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18" xfId="0"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4" xfId="0" applyFont="1" applyFill="1" applyBorder="1" applyProtection="1">
      <alignment vertical="center"/>
      <protection locked="0"/>
    </xf>
    <xf numFmtId="0" fontId="5" fillId="2" borderId="15" xfId="0" applyFont="1" applyFill="1" applyBorder="1" applyProtection="1">
      <alignment vertical="center"/>
      <protection locked="0"/>
    </xf>
    <xf numFmtId="0" fontId="5" fillId="3" borderId="19" xfId="0" applyFont="1" applyFill="1" applyBorder="1" applyProtection="1">
      <alignment vertical="center"/>
      <protection locked="0"/>
    </xf>
    <xf numFmtId="0" fontId="5" fillId="3" borderId="18"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15" xfId="0" applyFont="1" applyFill="1" applyBorder="1" applyProtection="1">
      <alignment vertical="center"/>
      <protection locked="0"/>
    </xf>
    <xf numFmtId="0" fontId="5" fillId="0" borderId="66" xfId="0" applyFont="1" applyBorder="1" applyAlignment="1">
      <alignment horizontal="center" vertical="center"/>
    </xf>
    <xf numFmtId="0" fontId="31" fillId="0" borderId="69" xfId="0" applyFont="1" applyBorder="1">
      <alignment vertical="center"/>
    </xf>
    <xf numFmtId="0" fontId="5" fillId="2" borderId="69" xfId="0" applyFont="1" applyFill="1" applyBorder="1" applyAlignment="1">
      <alignment vertical="center" shrinkToFit="1"/>
    </xf>
    <xf numFmtId="0" fontId="5" fillId="3" borderId="69" xfId="0" applyFont="1" applyFill="1" applyBorder="1" applyAlignment="1">
      <alignment vertical="center" shrinkToFit="1"/>
    </xf>
    <xf numFmtId="0" fontId="5" fillId="3" borderId="0" xfId="0" applyFont="1" applyFill="1" applyAlignment="1">
      <alignment vertical="center" shrinkToFit="1"/>
    </xf>
    <xf numFmtId="49" fontId="11" fillId="2" borderId="48" xfId="0" applyNumberFormat="1" applyFont="1" applyFill="1" applyBorder="1" applyAlignment="1">
      <alignment horizontal="right" vertical="center"/>
    </xf>
    <xf numFmtId="49" fontId="11" fillId="3" borderId="48" xfId="0" applyNumberFormat="1" applyFont="1" applyFill="1" applyBorder="1" applyAlignment="1">
      <alignment horizontal="right" vertical="center"/>
    </xf>
    <xf numFmtId="0" fontId="5" fillId="0" borderId="38" xfId="0" applyFont="1" applyBorder="1">
      <alignment vertical="center"/>
    </xf>
    <xf numFmtId="0" fontId="15" fillId="0" borderId="0" xfId="0" applyFont="1">
      <alignment vertical="center"/>
    </xf>
    <xf numFmtId="0" fontId="8" fillId="0" borderId="38" xfId="0" applyFont="1" applyBorder="1">
      <alignment vertical="center"/>
    </xf>
    <xf numFmtId="0" fontId="8" fillId="0" borderId="50" xfId="0" applyFont="1" applyBorder="1">
      <alignment vertical="center"/>
    </xf>
    <xf numFmtId="0" fontId="8" fillId="0" borderId="0" xfId="0" applyFont="1">
      <alignment vertical="center"/>
    </xf>
    <xf numFmtId="176" fontId="5" fillId="0" borderId="0" xfId="0" applyNumberFormat="1" applyFont="1" applyAlignment="1">
      <alignment horizontal="left" vertical="center"/>
    </xf>
    <xf numFmtId="0" fontId="31" fillId="0" borderId="0" xfId="0" applyFont="1">
      <alignment vertical="center"/>
    </xf>
    <xf numFmtId="0" fontId="32" fillId="0" borderId="0" xfId="0" applyFont="1" applyAlignment="1">
      <alignment horizontal="right" vertical="center"/>
    </xf>
    <xf numFmtId="0" fontId="34" fillId="0" borderId="69" xfId="4" applyFont="1" applyBorder="1">
      <alignment vertical="center"/>
    </xf>
    <xf numFmtId="38" fontId="34" fillId="2" borderId="0" xfId="2" applyFont="1" applyFill="1" applyAlignment="1" applyProtection="1">
      <alignment horizontal="left" vertical="center"/>
      <protection locked="0"/>
    </xf>
    <xf numFmtId="0" fontId="34" fillId="0" borderId="0" xfId="4" applyFont="1">
      <alignment vertical="center"/>
    </xf>
    <xf numFmtId="3" fontId="34" fillId="0" borderId="0" xfId="4" applyNumberFormat="1" applyFont="1" applyAlignment="1">
      <alignment horizontal="left" vertical="center" shrinkToFit="1"/>
    </xf>
    <xf numFmtId="0" fontId="11" fillId="0" borderId="69" xfId="0" applyFont="1" applyBorder="1">
      <alignment vertical="center"/>
    </xf>
    <xf numFmtId="176" fontId="11" fillId="2" borderId="0" xfId="0" applyNumberFormat="1" applyFont="1" applyFill="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35"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4" fillId="0" borderId="69" xfId="5" applyFont="1" applyBorder="1">
      <alignment vertical="center"/>
    </xf>
    <xf numFmtId="0" fontId="34" fillId="3" borderId="0" xfId="5" applyFont="1" applyFill="1" applyProtection="1">
      <alignment vertical="center"/>
      <protection locked="0"/>
    </xf>
    <xf numFmtId="0" fontId="38" fillId="0" borderId="0" xfId="5" applyFont="1">
      <alignment vertical="center"/>
    </xf>
    <xf numFmtId="0" fontId="34" fillId="0" borderId="58" xfId="5" applyFont="1" applyBorder="1">
      <alignment vertical="center"/>
    </xf>
    <xf numFmtId="0" fontId="34" fillId="0" borderId="61" xfId="5" applyFont="1" applyBorder="1">
      <alignment vertical="center"/>
    </xf>
    <xf numFmtId="0" fontId="34" fillId="0" borderId="56" xfId="5" applyFont="1" applyBorder="1">
      <alignment vertical="center"/>
    </xf>
    <xf numFmtId="0" fontId="39" fillId="0" borderId="0" xfId="0" applyFont="1" applyAlignment="1"/>
    <xf numFmtId="0" fontId="5" fillId="0" borderId="72" xfId="0" applyFont="1" applyBorder="1">
      <alignment vertical="center"/>
    </xf>
    <xf numFmtId="0" fontId="5" fillId="2" borderId="72" xfId="0" applyFont="1" applyFill="1" applyBorder="1" applyAlignment="1">
      <alignment vertical="center" shrinkToFit="1"/>
    </xf>
    <xf numFmtId="176" fontId="5" fillId="2" borderId="72" xfId="0" applyNumberFormat="1" applyFont="1" applyFill="1" applyBorder="1" applyAlignment="1">
      <alignment vertical="center" shrinkToFit="1"/>
    </xf>
    <xf numFmtId="0" fontId="5" fillId="2" borderId="72" xfId="0" applyFont="1" applyFill="1" applyBorder="1" applyAlignment="1">
      <alignment horizontal="center" vertical="center" shrinkToFit="1"/>
    </xf>
    <xf numFmtId="0" fontId="5" fillId="3" borderId="72" xfId="0" applyFont="1" applyFill="1" applyBorder="1" applyAlignment="1">
      <alignment vertical="center" shrinkToFit="1"/>
    </xf>
    <xf numFmtId="176" fontId="5" fillId="3" borderId="72" xfId="0" applyNumberFormat="1" applyFont="1" applyFill="1" applyBorder="1" applyAlignment="1">
      <alignment vertical="center" shrinkToFit="1"/>
    </xf>
    <xf numFmtId="0" fontId="5" fillId="3" borderId="72" xfId="0" applyFont="1" applyFill="1" applyBorder="1" applyAlignment="1">
      <alignment horizontal="center" vertical="center" shrinkToFit="1"/>
    </xf>
    <xf numFmtId="182" fontId="34" fillId="0" borderId="69" xfId="4" applyNumberFormat="1" applyFont="1" applyBorder="1" applyAlignment="1">
      <alignment horizontal="left" vertical="center"/>
    </xf>
    <xf numFmtId="0" fontId="12" fillId="0" borderId="0" xfId="0" applyFont="1" applyAlignment="1">
      <alignment horizontal="center" vertical="center"/>
    </xf>
    <xf numFmtId="0" fontId="13" fillId="2" borderId="0" xfId="0" applyFont="1" applyFill="1" applyAlignment="1">
      <alignment horizontal="right" vertical="center"/>
    </xf>
    <xf numFmtId="0" fontId="12" fillId="3" borderId="58" xfId="0" applyFont="1" applyFill="1" applyBorder="1" applyAlignment="1">
      <alignment horizontal="center" vertical="center"/>
    </xf>
    <xf numFmtId="0" fontId="12" fillId="3" borderId="61" xfId="0" applyFont="1" applyFill="1" applyBorder="1" applyAlignment="1">
      <alignment horizontal="center" vertical="center"/>
    </xf>
    <xf numFmtId="0" fontId="13" fillId="3" borderId="56" xfId="0" applyFont="1" applyFill="1" applyBorder="1" applyAlignment="1">
      <alignment horizontal="left" vertical="center"/>
    </xf>
    <xf numFmtId="0" fontId="13" fillId="3" borderId="56" xfId="0" applyFont="1" applyFill="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183" fontId="12" fillId="3" borderId="58" xfId="2" applyNumberFormat="1" applyFont="1" applyFill="1" applyBorder="1" applyAlignment="1">
      <alignment horizontal="center" vertical="center"/>
    </xf>
    <xf numFmtId="183" fontId="12" fillId="3" borderId="61" xfId="2" applyNumberFormat="1" applyFont="1" applyFill="1" applyBorder="1" applyAlignment="1">
      <alignment horizontal="center" vertical="center"/>
    </xf>
    <xf numFmtId="183" fontId="12" fillId="3" borderId="61" xfId="0" applyNumberFormat="1" applyFont="1" applyFill="1" applyBorder="1" applyAlignment="1">
      <alignment horizontal="center" vertical="center"/>
    </xf>
    <xf numFmtId="183" fontId="13" fillId="3" borderId="56" xfId="0" applyNumberFormat="1" applyFont="1" applyFill="1" applyBorder="1" applyAlignment="1">
      <alignment horizontal="left" vertical="center"/>
    </xf>
    <xf numFmtId="183" fontId="13" fillId="0" borderId="48" xfId="2" applyNumberFormat="1" applyFont="1" applyFill="1" applyBorder="1" applyAlignment="1">
      <alignment horizontal="center" vertical="center"/>
    </xf>
    <xf numFmtId="183" fontId="13" fillId="3" borderId="56" xfId="0" applyNumberFormat="1" applyFont="1" applyFill="1" applyBorder="1">
      <alignment vertical="center"/>
    </xf>
    <xf numFmtId="183" fontId="13" fillId="0" borderId="49" xfId="2" applyNumberFormat="1" applyFont="1" applyFill="1" applyBorder="1" applyAlignment="1">
      <alignment horizontal="center" vertical="center"/>
    </xf>
    <xf numFmtId="177" fontId="15" fillId="2" borderId="61" xfId="0" applyNumberFormat="1" applyFont="1" applyFill="1" applyBorder="1">
      <alignment vertical="center"/>
    </xf>
    <xf numFmtId="0" fontId="15" fillId="2" borderId="61" xfId="0" applyFont="1" applyFill="1" applyBorder="1">
      <alignment vertical="center"/>
    </xf>
    <xf numFmtId="177" fontId="15" fillId="3" borderId="54" xfId="0" applyNumberFormat="1" applyFont="1" applyFill="1" applyBorder="1">
      <alignment vertical="center"/>
    </xf>
    <xf numFmtId="0" fontId="15" fillId="3" borderId="61" xfId="0" applyFont="1" applyFill="1" applyBorder="1">
      <alignment vertical="center"/>
    </xf>
    <xf numFmtId="0" fontId="11" fillId="3" borderId="0" xfId="0" applyFont="1" applyFill="1" applyAlignment="1">
      <alignment horizontal="center" vertical="center"/>
    </xf>
    <xf numFmtId="3" fontId="4" fillId="3" borderId="59" xfId="0" applyNumberFormat="1" applyFont="1" applyFill="1" applyBorder="1">
      <alignment vertical="center"/>
    </xf>
    <xf numFmtId="3" fontId="4" fillId="3" borderId="57" xfId="0" applyNumberFormat="1" applyFont="1" applyFill="1" applyBorder="1">
      <alignment vertical="center"/>
    </xf>
    <xf numFmtId="0" fontId="36" fillId="0" borderId="19" xfId="0" applyFont="1" applyBorder="1" applyAlignment="1">
      <alignment horizontal="center" vertical="center" wrapText="1"/>
    </xf>
    <xf numFmtId="0" fontId="36" fillId="0" borderId="0" xfId="0" applyFont="1" applyAlignment="1">
      <alignment vertical="center" wrapText="1"/>
    </xf>
    <xf numFmtId="0" fontId="36" fillId="4" borderId="19" xfId="0" applyFont="1" applyFill="1" applyBorder="1" applyAlignment="1">
      <alignment horizontal="center" vertical="center"/>
    </xf>
    <xf numFmtId="0" fontId="36" fillId="0" borderId="19" xfId="0" applyFont="1" applyBorder="1">
      <alignment vertical="center"/>
    </xf>
    <xf numFmtId="0" fontId="36" fillId="0" borderId="0" xfId="0" applyFont="1" applyAlignment="1">
      <alignment horizontal="right" vertical="center"/>
    </xf>
    <xf numFmtId="0" fontId="43" fillId="0" borderId="0" xfId="0" applyFont="1">
      <alignment vertical="center"/>
    </xf>
    <xf numFmtId="0" fontId="43" fillId="0" borderId="0" xfId="0" applyFont="1" applyAlignment="1">
      <alignment vertical="center" wrapText="1"/>
    </xf>
    <xf numFmtId="0" fontId="44" fillId="0" borderId="0" xfId="0" applyFont="1">
      <alignment vertical="center"/>
    </xf>
    <xf numFmtId="180" fontId="13" fillId="0" borderId="0" xfId="0" applyNumberFormat="1" applyFont="1" applyAlignment="1">
      <alignment horizontal="right" vertical="center"/>
    </xf>
    <xf numFmtId="0" fontId="45" fillId="0" borderId="69" xfId="5" applyFont="1" applyBorder="1">
      <alignment vertical="center"/>
    </xf>
    <xf numFmtId="181" fontId="36" fillId="0" borderId="19" xfId="0" applyNumberFormat="1" applyFont="1" applyBorder="1" applyAlignment="1">
      <alignment vertical="center" shrinkToFit="1"/>
    </xf>
    <xf numFmtId="0" fontId="39" fillId="0" borderId="0" xfId="0" applyFont="1">
      <alignment vertical="center"/>
    </xf>
    <xf numFmtId="49" fontId="4" fillId="2" borderId="4" xfId="0" applyNumberFormat="1" applyFont="1" applyFill="1" applyBorder="1" applyAlignment="1">
      <alignment horizontal="center" vertical="center"/>
    </xf>
    <xf numFmtId="0" fontId="0" fillId="0" borderId="38" xfId="0" applyBorder="1" applyAlignment="1">
      <alignment horizontal="center" vertical="center"/>
    </xf>
    <xf numFmtId="0" fontId="47" fillId="0" borderId="0" xfId="6" applyFont="1">
      <alignment vertical="center"/>
    </xf>
    <xf numFmtId="0" fontId="46" fillId="0" borderId="0" xfId="0" applyFont="1" applyAlignment="1">
      <alignment horizontal="center" vertical="center"/>
    </xf>
    <xf numFmtId="0" fontId="47" fillId="0" borderId="0" xfId="0" applyFont="1">
      <alignment vertical="center"/>
    </xf>
    <xf numFmtId="0" fontId="24" fillId="0" borderId="0" xfId="0" applyFont="1">
      <alignment vertical="center"/>
    </xf>
    <xf numFmtId="176" fontId="47" fillId="0" borderId="0" xfId="0" applyNumberFormat="1" applyFont="1">
      <alignment vertical="center"/>
    </xf>
    <xf numFmtId="0" fontId="47" fillId="0" borderId="0" xfId="6" applyFont="1" applyAlignment="1">
      <alignment horizontal="center" vertical="center"/>
    </xf>
    <xf numFmtId="0" fontId="48" fillId="0" borderId="0" xfId="6" applyFont="1">
      <alignment vertical="center"/>
    </xf>
    <xf numFmtId="0" fontId="49" fillId="0" borderId="0" xfId="0" applyFont="1">
      <alignment vertical="center"/>
    </xf>
    <xf numFmtId="0" fontId="50" fillId="0" borderId="0" xfId="0" applyFont="1">
      <alignment vertical="center"/>
    </xf>
    <xf numFmtId="0" fontId="36" fillId="0" borderId="0" xfId="0" applyFont="1" applyAlignment="1">
      <alignment horizontal="left" vertical="center"/>
    </xf>
    <xf numFmtId="181" fontId="36" fillId="0" borderId="0" xfId="0" applyNumberFormat="1" applyFont="1" applyAlignment="1">
      <alignment vertical="center" shrinkToFit="1"/>
    </xf>
    <xf numFmtId="6" fontId="35" fillId="0" borderId="0" xfId="7" applyFont="1" applyBorder="1" applyAlignment="1">
      <alignment horizontal="left" vertical="center"/>
    </xf>
    <xf numFmtId="0" fontId="36" fillId="0" borderId="48" xfId="0" applyFont="1" applyBorder="1" applyAlignment="1">
      <alignment horizontal="left" vertical="center" wrapText="1"/>
    </xf>
    <xf numFmtId="0" fontId="36" fillId="0" borderId="49" xfId="0" applyFont="1" applyBorder="1" applyAlignment="1">
      <alignment horizontal="left" vertical="center" wrapText="1"/>
    </xf>
    <xf numFmtId="0" fontId="36" fillId="0" borderId="48" xfId="0" applyFont="1" applyBorder="1" applyAlignment="1">
      <alignment horizontal="left" vertical="center"/>
    </xf>
    <xf numFmtId="0" fontId="36" fillId="0" borderId="49" xfId="0" applyFont="1" applyBorder="1" applyAlignment="1">
      <alignment horizontal="left" vertical="center"/>
    </xf>
    <xf numFmtId="0" fontId="51" fillId="0" borderId="0" xfId="0" applyFont="1" applyAlignment="1">
      <alignment horizontal="center" vertical="center"/>
    </xf>
    <xf numFmtId="0" fontId="36" fillId="4" borderId="48" xfId="0" applyFont="1" applyFill="1" applyBorder="1" applyAlignment="1">
      <alignment horizontal="left" vertical="center"/>
    </xf>
    <xf numFmtId="0" fontId="36" fillId="4" borderId="49" xfId="0" applyFont="1" applyFill="1" applyBorder="1" applyAlignment="1">
      <alignment horizontal="left" vertical="center"/>
    </xf>
    <xf numFmtId="0" fontId="36" fillId="4" borderId="19" xfId="0" applyFont="1" applyFill="1" applyBorder="1" applyAlignment="1">
      <alignment horizontal="left" vertical="center"/>
    </xf>
    <xf numFmtId="6" fontId="35" fillId="0" borderId="19" xfId="7" applyFont="1" applyBorder="1" applyAlignment="1">
      <alignment horizontal="left" vertical="center"/>
    </xf>
    <xf numFmtId="0" fontId="5" fillId="0" borderId="29" xfId="0" applyFont="1" applyBorder="1" applyAlignment="1">
      <alignment horizontal="distributed" vertical="center"/>
    </xf>
    <xf numFmtId="0" fontId="5" fillId="0" borderId="32" xfId="0"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5" fillId="3" borderId="33" xfId="0" applyFont="1" applyFill="1" applyBorder="1" applyAlignment="1">
      <alignment horizontal="left" vertical="center" indent="1"/>
    </xf>
    <xf numFmtId="0" fontId="5" fillId="3" borderId="34" xfId="0" applyFont="1" applyFill="1" applyBorder="1" applyAlignment="1">
      <alignment horizontal="left" vertical="center" indent="1"/>
    </xf>
    <xf numFmtId="0" fontId="5" fillId="3" borderId="35" xfId="0" applyFont="1" applyFill="1" applyBorder="1" applyAlignment="1">
      <alignment horizontal="left" vertical="center" indent="1"/>
    </xf>
    <xf numFmtId="0" fontId="5" fillId="3" borderId="50" xfId="0" applyFont="1" applyFill="1" applyBorder="1" applyAlignment="1">
      <alignment horizontal="left" vertical="center" indent="1"/>
    </xf>
    <xf numFmtId="0" fontId="5" fillId="3" borderId="38" xfId="0" applyFont="1" applyFill="1" applyBorder="1" applyAlignment="1">
      <alignment horizontal="left" vertical="center" indent="1"/>
    </xf>
    <xf numFmtId="0" fontId="5" fillId="3" borderId="51" xfId="0" applyFont="1" applyFill="1" applyBorder="1" applyAlignment="1">
      <alignment horizontal="left" vertical="center" indent="1"/>
    </xf>
    <xf numFmtId="49" fontId="5" fillId="0" borderId="50"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left" vertical="center" shrinkToFit="1"/>
    </xf>
    <xf numFmtId="0" fontId="0" fillId="0" borderId="32" xfId="0" applyBorder="1" applyAlignment="1">
      <alignment horizontal="left" vertical="center" shrinkToFit="1"/>
    </xf>
    <xf numFmtId="0" fontId="5" fillId="2" borderId="45" xfId="0" applyFont="1" applyFill="1" applyBorder="1" applyAlignment="1">
      <alignment horizontal="left" vertical="center" shrinkToFit="1"/>
    </xf>
    <xf numFmtId="0" fontId="5" fillId="2" borderId="46" xfId="0" applyFont="1" applyFill="1" applyBorder="1" applyAlignment="1">
      <alignment horizontal="left" vertical="center" shrinkToFit="1"/>
    </xf>
    <xf numFmtId="0" fontId="0" fillId="2" borderId="46" xfId="0" applyFill="1" applyBorder="1" applyAlignment="1">
      <alignment horizontal="left" vertical="center"/>
    </xf>
    <xf numFmtId="0" fontId="7" fillId="0" borderId="11"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5" fillId="3" borderId="43" xfId="0" applyFont="1" applyFill="1" applyBorder="1" applyAlignment="1">
      <alignment horizontal="left" vertical="center" shrinkToFit="1"/>
    </xf>
    <xf numFmtId="0" fontId="5" fillId="3" borderId="32" xfId="0" applyFont="1" applyFill="1" applyBorder="1" applyAlignment="1">
      <alignment horizontal="left" vertical="center" shrinkToFit="1"/>
    </xf>
    <xf numFmtId="0" fontId="5" fillId="3" borderId="44"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46"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5" fillId="2" borderId="32" xfId="0" applyFont="1" applyFill="1" applyBorder="1" applyAlignment="1">
      <alignment horizontal="left" vertical="center" shrinkToFit="1"/>
    </xf>
    <xf numFmtId="0" fontId="0" fillId="2" borderId="32" xfId="0" applyFill="1" applyBorder="1" applyAlignment="1">
      <alignment horizontal="left" vertical="center"/>
    </xf>
    <xf numFmtId="0" fontId="0" fillId="3" borderId="46" xfId="0" applyFill="1" applyBorder="1" applyAlignment="1">
      <alignment horizontal="left" vertical="center"/>
    </xf>
    <xf numFmtId="0" fontId="4" fillId="0" borderId="0" xfId="0" applyFont="1" applyAlignment="1">
      <alignment horizontal="left" vertical="center"/>
    </xf>
    <xf numFmtId="0" fontId="5" fillId="0" borderId="41" xfId="0" applyFont="1" applyBorder="1" applyAlignment="1">
      <alignment horizontal="right" vertical="center"/>
    </xf>
    <xf numFmtId="0" fontId="5" fillId="0" borderId="32" xfId="0" applyFont="1" applyBorder="1" applyAlignment="1">
      <alignment horizontal="right" vertical="center"/>
    </xf>
    <xf numFmtId="49" fontId="5" fillId="0" borderId="39"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5" fillId="0" borderId="48" xfId="0" applyFont="1" applyBorder="1" applyAlignment="1">
      <alignment horizontal="left" vertical="center"/>
    </xf>
    <xf numFmtId="0" fontId="5" fillId="0" borderId="46" xfId="0" applyFont="1" applyBorder="1" applyAlignment="1">
      <alignment horizontal="left" vertical="center"/>
    </xf>
    <xf numFmtId="0" fontId="5" fillId="0" borderId="49" xfId="0" applyFont="1" applyBorder="1" applyAlignment="1">
      <alignment horizontal="left" vertical="center"/>
    </xf>
    <xf numFmtId="0" fontId="5" fillId="0" borderId="48" xfId="0" applyFont="1" applyBorder="1" applyAlignment="1">
      <alignment horizontal="distributed" vertical="center"/>
    </xf>
    <xf numFmtId="0" fontId="5" fillId="0" borderId="46" xfId="0" applyFont="1" applyBorder="1" applyAlignment="1">
      <alignment horizontal="distributed" vertical="center"/>
    </xf>
    <xf numFmtId="0" fontId="5" fillId="0" borderId="49" xfId="0" applyFont="1" applyBorder="1" applyAlignment="1">
      <alignment horizontal="distributed"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2" xfId="0" applyFont="1" applyBorder="1" applyAlignment="1">
      <alignment horizontal="left" vertical="center"/>
    </xf>
    <xf numFmtId="0" fontId="5" fillId="0" borderId="42" xfId="0" applyFont="1" applyBorder="1" applyAlignment="1">
      <alignment horizontal="left" vertical="center"/>
    </xf>
    <xf numFmtId="0" fontId="5" fillId="0" borderId="3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50" xfId="0" applyFont="1" applyBorder="1" applyAlignment="1">
      <alignment horizontal="distributed" vertical="center"/>
    </xf>
    <xf numFmtId="0" fontId="5" fillId="0" borderId="38" xfId="0" applyFont="1" applyBorder="1" applyAlignment="1">
      <alignment horizontal="distributed" vertical="center"/>
    </xf>
    <xf numFmtId="0" fontId="5" fillId="0" borderId="51" xfId="0" applyFont="1" applyBorder="1" applyAlignment="1">
      <alignment horizontal="distributed" vertical="center"/>
    </xf>
    <xf numFmtId="0" fontId="5" fillId="0" borderId="20" xfId="0" applyFont="1" applyBorder="1" applyAlignment="1">
      <alignment horizontal="left" vertical="center"/>
    </xf>
    <xf numFmtId="0" fontId="5" fillId="0" borderId="41" xfId="0" applyFont="1" applyBorder="1" applyAlignment="1">
      <alignment horizontal="left" vertical="center"/>
    </xf>
    <xf numFmtId="0" fontId="5" fillId="0" borderId="20"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42" xfId="0" applyFont="1" applyBorder="1" applyAlignment="1">
      <alignment horizontal="distributed"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2"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Alignment="1">
      <alignment vertical="center" shrinkToFit="1"/>
    </xf>
    <xf numFmtId="0" fontId="5" fillId="0" borderId="38"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49" fontId="5" fillId="0" borderId="29" xfId="0" applyNumberFormat="1" applyFont="1" applyBorder="1" applyAlignment="1">
      <alignment horizontal="distributed" vertical="center"/>
    </xf>
    <xf numFmtId="181" fontId="5" fillId="3" borderId="0" xfId="0" applyNumberFormat="1" applyFont="1" applyFill="1" applyAlignment="1">
      <alignment horizontal="left" vertical="center"/>
    </xf>
    <xf numFmtId="49" fontId="5" fillId="0" borderId="12"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34" xfId="0" applyNumberFormat="1" applyFont="1" applyBorder="1" applyAlignment="1">
      <alignment horizontal="distributed" vertical="center"/>
    </xf>
    <xf numFmtId="49" fontId="5" fillId="0" borderId="38" xfId="0" applyNumberFormat="1" applyFont="1" applyBorder="1" applyAlignment="1">
      <alignment horizontal="distributed" vertical="center"/>
    </xf>
    <xf numFmtId="49" fontId="5" fillId="0" borderId="40" xfId="0" applyNumberFormat="1" applyFont="1" applyBorder="1" applyAlignment="1">
      <alignment horizontal="center" vertical="center"/>
    </xf>
    <xf numFmtId="49" fontId="5" fillId="3" borderId="33" xfId="0" applyNumberFormat="1"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35" xfId="0" applyNumberFormat="1" applyFont="1" applyFill="1" applyBorder="1" applyAlignment="1">
      <alignment horizontal="left" vertical="center"/>
    </xf>
    <xf numFmtId="49" fontId="5" fillId="3" borderId="50" xfId="0" applyNumberFormat="1" applyFont="1" applyFill="1" applyBorder="1" applyAlignment="1">
      <alignment horizontal="left" vertical="center"/>
    </xf>
    <xf numFmtId="49" fontId="5" fillId="3" borderId="38" xfId="0" applyNumberFormat="1" applyFont="1" applyFill="1" applyBorder="1" applyAlignment="1">
      <alignment horizontal="left" vertical="center"/>
    </xf>
    <xf numFmtId="49" fontId="5" fillId="3" borderId="51" xfId="0" applyNumberFormat="1" applyFont="1" applyFill="1" applyBorder="1" applyAlignment="1">
      <alignment horizontal="left" vertical="center"/>
    </xf>
    <xf numFmtId="49" fontId="5" fillId="0" borderId="50"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52" xfId="0" applyNumberFormat="1" applyFont="1" applyBorder="1" applyAlignment="1">
      <alignment horizontal="lef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0" fillId="0" borderId="0" xfId="0" applyFont="1" applyAlignment="1">
      <alignment horizontal="center" vertical="center"/>
    </xf>
    <xf numFmtId="49" fontId="5" fillId="0" borderId="33" xfId="0" applyNumberFormat="1" applyFont="1" applyBorder="1" applyAlignment="1">
      <alignment horizontal="center" vertical="center" shrinkToFit="1"/>
    </xf>
    <xf numFmtId="0" fontId="0" fillId="0" borderId="34" xfId="0" applyBorder="1">
      <alignment vertical="center"/>
    </xf>
    <xf numFmtId="0" fontId="0" fillId="0" borderId="35" xfId="0" applyBorder="1">
      <alignment vertical="center"/>
    </xf>
    <xf numFmtId="0" fontId="0" fillId="0" borderId="50" xfId="0" applyBorder="1">
      <alignment vertical="center"/>
    </xf>
    <xf numFmtId="0" fontId="0" fillId="0" borderId="38" xfId="0" applyBorder="1">
      <alignment vertical="center"/>
    </xf>
    <xf numFmtId="0" fontId="0" fillId="0" borderId="51" xfId="0" applyBorder="1">
      <alignment vertical="center"/>
    </xf>
    <xf numFmtId="3" fontId="5" fillId="3" borderId="36" xfId="0" applyNumberFormat="1" applyFont="1" applyFill="1" applyBorder="1" applyAlignment="1">
      <alignment horizontal="right" vertical="center" shrinkToFit="1"/>
    </xf>
    <xf numFmtId="3" fontId="5" fillId="3" borderId="0" xfId="0" applyNumberFormat="1" applyFont="1" applyFill="1" applyAlignment="1">
      <alignment horizontal="right" vertical="center" shrinkToFit="1"/>
    </xf>
    <xf numFmtId="49" fontId="5" fillId="0" borderId="0" xfId="0" applyNumberFormat="1" applyFont="1" applyAlignment="1">
      <alignment horizontal="center" vertical="center" shrinkToFit="1"/>
    </xf>
    <xf numFmtId="49" fontId="5" fillId="0" borderId="37" xfId="0" applyNumberFormat="1" applyFont="1" applyBorder="1" applyAlignment="1">
      <alignment horizontal="center" vertical="center" shrinkToFit="1"/>
    </xf>
    <xf numFmtId="3" fontId="5" fillId="2" borderId="33" xfId="0" applyNumberFormat="1" applyFont="1" applyFill="1" applyBorder="1" applyAlignment="1">
      <alignment horizontal="right" vertical="center"/>
    </xf>
    <xf numFmtId="3" fontId="5" fillId="2" borderId="34" xfId="0" applyNumberFormat="1" applyFont="1" applyFill="1" applyBorder="1" applyAlignment="1">
      <alignment horizontal="right" vertical="center"/>
    </xf>
    <xf numFmtId="49" fontId="5" fillId="0" borderId="50"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182" fontId="5" fillId="0" borderId="33" xfId="0" applyNumberFormat="1" applyFont="1" applyBorder="1" applyAlignment="1">
      <alignment horizontal="center" vertical="center"/>
    </xf>
    <xf numFmtId="182" fontId="5" fillId="0" borderId="34" xfId="0" applyNumberFormat="1" applyFont="1" applyBorder="1" applyAlignment="1">
      <alignment horizontal="center" vertical="center"/>
    </xf>
    <xf numFmtId="182" fontId="5" fillId="0" borderId="50" xfId="0" applyNumberFormat="1" applyFont="1" applyBorder="1" applyAlignment="1">
      <alignment horizontal="center" vertical="center"/>
    </xf>
    <xf numFmtId="182" fontId="5" fillId="0" borderId="38" xfId="0" applyNumberFormat="1"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51" xfId="0" applyFont="1" applyBorder="1" applyAlignment="1">
      <alignment horizontal="center" vertical="center" shrinkToFit="1"/>
    </xf>
    <xf numFmtId="0" fontId="11" fillId="0" borderId="0" xfId="0" applyFont="1" applyAlignment="1">
      <alignment horizontal="right"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39" xfId="0" applyFont="1" applyBorder="1" applyAlignment="1">
      <alignment horizontal="distributed" vertical="center" wrapText="1"/>
    </xf>
    <xf numFmtId="0" fontId="11" fillId="0" borderId="32" xfId="0" applyFont="1" applyBorder="1" applyAlignment="1">
      <alignment horizontal="distributed" vertical="center" wrapText="1"/>
    </xf>
    <xf numFmtId="0" fontId="11" fillId="0" borderId="39" xfId="0" applyFont="1" applyBorder="1" applyAlignment="1">
      <alignment horizontal="center" vertical="center"/>
    </xf>
    <xf numFmtId="0" fontId="11" fillId="0" borderId="32" xfId="0" applyFont="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0" fontId="11" fillId="2" borderId="41"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55" xfId="0" applyFont="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1" fillId="0" borderId="54" xfId="0" applyFont="1" applyBorder="1" applyAlignment="1">
      <alignment horizontal="center" vertical="center"/>
    </xf>
    <xf numFmtId="0" fontId="11" fillId="0" borderId="42"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3" borderId="20" xfId="0" applyFont="1" applyFill="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3" borderId="40"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42"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39"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180" fontId="11" fillId="2" borderId="0" xfId="0" applyNumberFormat="1"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39" xfId="0" applyFont="1" applyBorder="1" applyAlignment="1">
      <alignment horizontal="distributed" vertical="center"/>
    </xf>
    <xf numFmtId="0" fontId="11" fillId="0" borderId="32" xfId="0" applyFont="1" applyBorder="1" applyAlignment="1">
      <alignment horizontal="distributed" vertical="center"/>
    </xf>
    <xf numFmtId="0" fontId="11" fillId="2" borderId="20" xfId="0" applyFont="1" applyFill="1" applyBorder="1" applyAlignment="1" applyProtection="1">
      <alignment horizontal="left" vertical="center" shrinkToFit="1"/>
      <protection locked="0"/>
    </xf>
    <xf numFmtId="0" fontId="11" fillId="2" borderId="39" xfId="0" applyFont="1" applyFill="1" applyBorder="1" applyAlignment="1" applyProtection="1">
      <alignment horizontal="left" vertical="center" shrinkToFit="1"/>
      <protection locked="0"/>
    </xf>
    <xf numFmtId="0" fontId="11" fillId="2" borderId="40" xfId="0" applyFont="1" applyFill="1" applyBorder="1" applyAlignment="1" applyProtection="1">
      <alignment horizontal="left" vertical="center" shrinkToFit="1"/>
      <protection locked="0"/>
    </xf>
    <xf numFmtId="0" fontId="11" fillId="3" borderId="32" xfId="0" applyFont="1" applyFill="1" applyBorder="1" applyAlignment="1" applyProtection="1">
      <alignment horizontal="left" vertical="center"/>
      <protection locked="0"/>
    </xf>
    <xf numFmtId="0" fontId="11" fillId="3" borderId="42"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39" xfId="0" applyFont="1" applyFill="1" applyBorder="1" applyAlignment="1" applyProtection="1">
      <alignment horizontal="left" vertical="center"/>
      <protection locked="0"/>
    </xf>
    <xf numFmtId="0" fontId="11" fillId="2" borderId="40" xfId="0" applyFont="1" applyFill="1" applyBorder="1" applyAlignment="1" applyProtection="1">
      <alignment horizontal="left" vertical="center"/>
      <protection locked="0"/>
    </xf>
    <xf numFmtId="179" fontId="11" fillId="2" borderId="20" xfId="0" quotePrefix="1" applyNumberFormat="1" applyFont="1" applyFill="1" applyBorder="1" applyAlignment="1" applyProtection="1">
      <alignment horizontal="center" vertical="center"/>
      <protection locked="0"/>
    </xf>
    <xf numFmtId="179" fontId="11" fillId="2" borderId="40" xfId="0" applyNumberFormat="1" applyFont="1" applyFill="1" applyBorder="1" applyAlignment="1" applyProtection="1">
      <alignment horizontal="center" vertical="center"/>
      <protection locked="0"/>
    </xf>
    <xf numFmtId="179" fontId="11" fillId="2" borderId="41" xfId="0" applyNumberFormat="1" applyFont="1" applyFill="1" applyBorder="1" applyAlignment="1" applyProtection="1">
      <alignment horizontal="center" vertical="center"/>
      <protection locked="0"/>
    </xf>
    <xf numFmtId="179" fontId="11" fillId="2" borderId="42" xfId="0" applyNumberFormat="1" applyFont="1" applyFill="1" applyBorder="1" applyAlignment="1" applyProtection="1">
      <alignment horizontal="center" vertical="center"/>
      <protection locked="0"/>
    </xf>
    <xf numFmtId="0" fontId="11" fillId="2" borderId="20"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42" xfId="0" applyFont="1" applyFill="1" applyBorder="1" applyAlignment="1">
      <alignment horizontal="left" vertical="center" wrapText="1"/>
    </xf>
    <xf numFmtId="179" fontId="11" fillId="2" borderId="0" xfId="0" applyNumberFormat="1" applyFont="1" applyFill="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top" wrapText="1"/>
    </xf>
    <xf numFmtId="0" fontId="11" fillId="0" borderId="0" xfId="0" applyFont="1" applyAlignment="1">
      <alignment horizontal="distributed" vertical="center"/>
    </xf>
    <xf numFmtId="0" fontId="11" fillId="2" borderId="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2"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0" xfId="0" applyFont="1" applyAlignment="1">
      <alignment horizontal="distributed" vertical="center" wrapText="1"/>
    </xf>
    <xf numFmtId="0" fontId="11" fillId="3" borderId="2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shrinkToFit="1"/>
    </xf>
    <xf numFmtId="180" fontId="11" fillId="0" borderId="0" xfId="0" applyNumberFormat="1" applyFont="1" applyAlignment="1">
      <alignment horizontal="center" vertical="center" shrinkToFit="1"/>
    </xf>
    <xf numFmtId="180" fontId="0" fillId="0" borderId="0" xfId="0" applyNumberFormat="1" applyAlignment="1">
      <alignment horizontal="center" vertical="center" shrinkToFit="1"/>
    </xf>
    <xf numFmtId="0" fontId="5" fillId="0" borderId="39" xfId="0" applyFont="1" applyBorder="1" applyAlignment="1">
      <alignment horizontal="left" vertical="center" wrapText="1"/>
    </xf>
    <xf numFmtId="3" fontId="4" fillId="3" borderId="58" xfId="0" applyNumberFormat="1" applyFont="1" applyFill="1" applyBorder="1" applyAlignment="1">
      <alignment horizontal="right" vertical="center"/>
    </xf>
    <xf numFmtId="3" fontId="4" fillId="3" borderId="56"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3" fontId="4" fillId="3" borderId="60" xfId="0" applyNumberFormat="1" applyFont="1" applyFill="1" applyBorder="1" applyAlignment="1">
      <alignment horizontal="right" vertical="center"/>
    </xf>
    <xf numFmtId="0" fontId="4" fillId="0" borderId="19" xfId="0" applyFont="1" applyBorder="1" applyAlignment="1">
      <alignment horizontal="center" vertical="center" textRotation="255"/>
    </xf>
    <xf numFmtId="0" fontId="4" fillId="0" borderId="19" xfId="0" applyFont="1" applyBorder="1" applyAlignment="1">
      <alignment horizontal="center" vertical="center" textRotation="255" wrapText="1"/>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19" xfId="0" applyFont="1" applyFill="1" applyBorder="1" applyAlignment="1">
      <alignment horizontal="center" vertical="center"/>
    </xf>
    <xf numFmtId="180" fontId="5" fillId="2" borderId="19" xfId="0" applyNumberFormat="1" applyFont="1" applyFill="1" applyBorder="1" applyAlignment="1">
      <alignment horizontal="center" vertical="center"/>
    </xf>
    <xf numFmtId="0" fontId="5" fillId="0" borderId="19" xfId="0" applyFont="1" applyBorder="1" applyAlignment="1">
      <alignment horizontal="center" vertical="center"/>
    </xf>
    <xf numFmtId="180" fontId="5" fillId="2" borderId="48" xfId="0" applyNumberFormat="1" applyFont="1" applyFill="1" applyBorder="1" applyAlignment="1">
      <alignment horizontal="center" vertical="center"/>
    </xf>
    <xf numFmtId="180" fontId="5" fillId="2" borderId="46" xfId="0" applyNumberFormat="1" applyFont="1" applyFill="1" applyBorder="1" applyAlignment="1">
      <alignment horizontal="center" vertical="center"/>
    </xf>
    <xf numFmtId="180" fontId="5" fillId="2" borderId="49" xfId="0" applyNumberFormat="1"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177" fontId="13" fillId="3" borderId="48" xfId="0" applyNumberFormat="1" applyFont="1" applyFill="1" applyBorder="1" applyAlignment="1">
      <alignment horizontal="right" vertical="center"/>
    </xf>
    <xf numFmtId="177" fontId="13" fillId="3" borderId="49" xfId="0" applyNumberFormat="1" applyFont="1" applyFill="1" applyBorder="1" applyAlignment="1">
      <alignment horizontal="right" vertical="center"/>
    </xf>
    <xf numFmtId="0" fontId="14" fillId="3" borderId="19" xfId="0" applyFont="1" applyFill="1" applyBorder="1" applyAlignment="1">
      <alignment horizontal="center" vertical="center" wrapText="1"/>
    </xf>
    <xf numFmtId="0" fontId="14" fillId="3" borderId="19" xfId="0" applyFont="1" applyFill="1" applyBorder="1" applyAlignment="1">
      <alignment horizontal="center" vertical="center"/>
    </xf>
    <xf numFmtId="0" fontId="7" fillId="0" borderId="19" xfId="0" applyFont="1" applyBorder="1" applyAlignment="1">
      <alignment horizontal="center" vertical="center" textRotation="255" wrapText="1"/>
    </xf>
    <xf numFmtId="0" fontId="11" fillId="0" borderId="39" xfId="0" applyFont="1" applyBorder="1" applyAlignment="1">
      <alignment horizontal="left"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vertical="center" shrinkToFit="1"/>
    </xf>
    <xf numFmtId="0" fontId="13" fillId="0" borderId="0" xfId="0" applyFont="1" applyAlignment="1">
      <alignment horizontal="left" vertical="center" shrinkToFit="1"/>
    </xf>
    <xf numFmtId="0" fontId="13" fillId="0" borderId="50" xfId="0" applyFont="1" applyBorder="1" applyAlignment="1">
      <alignment horizontal="center" vertical="center"/>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6" fillId="0" borderId="0" xfId="0" applyFont="1" applyAlignment="1">
      <alignment horizontal="left" vertical="center"/>
    </xf>
    <xf numFmtId="0" fontId="16" fillId="0" borderId="37" xfId="0" applyFont="1" applyBorder="1" applyAlignment="1">
      <alignment horizontal="left" vertical="center"/>
    </xf>
    <xf numFmtId="0" fontId="17" fillId="0" borderId="0" xfId="0" applyFont="1" applyAlignment="1">
      <alignment horizontal="right" vertical="center"/>
    </xf>
    <xf numFmtId="0" fontId="0" fillId="0" borderId="0" xfId="0"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6" fillId="0" borderId="0" xfId="0" applyFont="1" applyAlignment="1">
      <alignment vertical="distributed" wrapText="1"/>
    </xf>
    <xf numFmtId="0" fontId="11" fillId="3" borderId="48"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49" xfId="0" applyFont="1" applyFill="1" applyBorder="1" applyAlignment="1">
      <alignment horizontal="center" vertical="center"/>
    </xf>
    <xf numFmtId="0" fontId="11" fillId="2" borderId="48" xfId="0" applyFont="1" applyFill="1" applyBorder="1" applyAlignment="1">
      <alignment horizontal="center" vertical="center" wrapText="1"/>
    </xf>
    <xf numFmtId="0" fontId="11" fillId="2" borderId="46" xfId="0" applyFont="1" applyFill="1" applyBorder="1" applyAlignment="1">
      <alignment horizontal="center" vertical="center"/>
    </xf>
    <xf numFmtId="0" fontId="11" fillId="2" borderId="49" xfId="0" applyFont="1" applyFill="1" applyBorder="1" applyAlignment="1">
      <alignment horizontal="center" vertical="center"/>
    </xf>
    <xf numFmtId="49" fontId="11" fillId="2" borderId="48" xfId="0" applyNumberFormat="1" applyFont="1" applyFill="1" applyBorder="1" applyAlignment="1">
      <alignment horizontal="right" vertical="center"/>
    </xf>
    <xf numFmtId="49" fontId="11" fillId="2" borderId="46" xfId="0" applyNumberFormat="1" applyFont="1" applyFill="1" applyBorder="1" applyAlignment="1">
      <alignment horizontal="right" vertical="center"/>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distributed" vertical="center" wrapText="1"/>
    </xf>
    <xf numFmtId="0" fontId="11" fillId="0" borderId="46" xfId="0" applyFont="1" applyBorder="1" applyAlignment="1">
      <alignment horizontal="distributed" vertical="center" wrapText="1"/>
    </xf>
    <xf numFmtId="0" fontId="11" fillId="0" borderId="49" xfId="0" applyFont="1" applyBorder="1" applyAlignment="1">
      <alignment horizontal="distributed" vertical="center" wrapText="1"/>
    </xf>
    <xf numFmtId="0" fontId="11" fillId="2" borderId="48" xfId="0" applyFont="1" applyFill="1" applyBorder="1" applyAlignment="1">
      <alignment horizontal="center" vertical="center"/>
    </xf>
    <xf numFmtId="0" fontId="13" fillId="0" borderId="0" xfId="0" applyFont="1" applyAlignment="1">
      <alignment horizontal="left" vertical="center" wrapText="1"/>
    </xf>
    <xf numFmtId="49" fontId="11" fillId="3" borderId="48" xfId="0" applyNumberFormat="1" applyFont="1" applyFill="1" applyBorder="1" applyAlignment="1">
      <alignment horizontal="right" vertical="center"/>
    </xf>
    <xf numFmtId="49" fontId="11" fillId="3" borderId="46" xfId="0" applyNumberFormat="1" applyFont="1" applyFill="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left" vertical="center" wrapText="1" indent="1"/>
    </xf>
    <xf numFmtId="0" fontId="13" fillId="0" borderId="0" xfId="0" applyFont="1" applyAlignment="1">
      <alignment horizontal="left" vertical="center" indent="1" shrinkToFit="1"/>
    </xf>
    <xf numFmtId="0" fontId="5" fillId="0" borderId="32" xfId="0" applyFont="1" applyBorder="1" applyAlignment="1">
      <alignment horizontal="center" vertical="center" shrinkToFit="1"/>
    </xf>
    <xf numFmtId="0" fontId="15" fillId="2" borderId="32" xfId="0" applyFont="1" applyFill="1" applyBorder="1" applyAlignment="1" applyProtection="1">
      <alignment horizontal="left" vertical="center"/>
      <protection locked="0"/>
    </xf>
    <xf numFmtId="0" fontId="15" fillId="3" borderId="46" xfId="0" applyFont="1" applyFill="1" applyBorder="1" applyAlignment="1" applyProtection="1">
      <alignment horizontal="center" vertical="center"/>
      <protection locked="0"/>
    </xf>
    <xf numFmtId="0" fontId="5" fillId="0" borderId="39" xfId="0" applyFont="1" applyBorder="1" applyAlignment="1">
      <alignment horizontal="center" vertical="center" shrinkToFi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4" fillId="0" borderId="12"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3" xfId="0" applyFont="1" applyBorder="1" applyAlignment="1">
      <alignment horizontal="left" vertical="center" shrinkToFit="1"/>
    </xf>
    <xf numFmtId="0" fontId="5" fillId="3" borderId="12"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49" fontId="14" fillId="0" borderId="12" xfId="0" applyNumberFormat="1" applyFont="1" applyBorder="1" applyAlignment="1">
      <alignment horizontal="distributed" vertical="center"/>
    </xf>
    <xf numFmtId="49" fontId="14" fillId="0" borderId="13" xfId="0" applyNumberFormat="1" applyFont="1" applyBorder="1" applyAlignment="1">
      <alignment horizontal="distributed" vertical="center"/>
    </xf>
    <xf numFmtId="49" fontId="14" fillId="0" borderId="12" xfId="0" applyNumberFormat="1" applyFont="1" applyBorder="1" applyAlignment="1">
      <alignment horizontal="distributed" vertical="center" wrapText="1"/>
    </xf>
    <xf numFmtId="49" fontId="14" fillId="0" borderId="29" xfId="0" applyNumberFormat="1" applyFont="1" applyBorder="1" applyAlignment="1">
      <alignment horizontal="distributed" vertical="center"/>
    </xf>
    <xf numFmtId="0" fontId="4" fillId="3" borderId="58"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left" vertical="center" wrapText="1"/>
      <protection locked="0"/>
    </xf>
    <xf numFmtId="176" fontId="5" fillId="3" borderId="19" xfId="0" applyNumberFormat="1" applyFont="1" applyFill="1" applyBorder="1" applyAlignment="1" applyProtection="1">
      <alignment horizontal="center" vertical="center" wrapText="1"/>
      <protection locked="0"/>
    </xf>
    <xf numFmtId="0" fontId="11" fillId="0" borderId="19" xfId="0" applyFont="1" applyBorder="1" applyAlignment="1">
      <alignment horizontal="center" vertical="center"/>
    </xf>
    <xf numFmtId="0" fontId="4" fillId="2" borderId="58"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left" vertical="center" wrapText="1"/>
      <protection locked="0"/>
    </xf>
    <xf numFmtId="176" fontId="5" fillId="2" borderId="19" xfId="0" applyNumberFormat="1"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11" fillId="0" borderId="20" xfId="0" applyFont="1" applyBorder="1" applyAlignment="1">
      <alignment horizontal="left" vertical="center"/>
    </xf>
    <xf numFmtId="0" fontId="11" fillId="0" borderId="40" xfId="0" applyFont="1" applyBorder="1" applyAlignment="1">
      <alignment horizontal="left" vertical="center"/>
    </xf>
    <xf numFmtId="0" fontId="11" fillId="2" borderId="41" xfId="0" applyFont="1" applyFill="1" applyBorder="1" applyAlignment="1" applyProtection="1">
      <alignment horizontal="left" vertical="center" wrapText="1" indent="1"/>
      <protection locked="0"/>
    </xf>
    <xf numFmtId="0" fontId="11" fillId="2" borderId="32" xfId="0" applyFont="1" applyFill="1" applyBorder="1" applyAlignment="1" applyProtection="1">
      <alignment horizontal="left" vertical="center" wrapText="1" indent="1"/>
      <protection locked="0"/>
    </xf>
    <xf numFmtId="0" fontId="11" fillId="2" borderId="42" xfId="0" applyFont="1" applyFill="1" applyBorder="1" applyAlignment="1" applyProtection="1">
      <alignment horizontal="left" vertical="center" wrapText="1" indent="1"/>
      <protection locked="0"/>
    </xf>
    <xf numFmtId="0" fontId="11" fillId="3" borderId="55" xfId="0" applyFont="1" applyFill="1" applyBorder="1" applyAlignment="1" applyProtection="1">
      <alignment horizontal="left" vertical="center" wrapText="1" indent="1"/>
      <protection locked="0"/>
    </xf>
    <xf numFmtId="0" fontId="11" fillId="3" borderId="0" xfId="0" applyFont="1" applyFill="1" applyAlignment="1" applyProtection="1">
      <alignment horizontal="left" vertical="center" wrapText="1" indent="1"/>
      <protection locked="0"/>
    </xf>
    <xf numFmtId="0" fontId="11" fillId="3" borderId="54" xfId="0" applyFont="1" applyFill="1" applyBorder="1" applyAlignment="1" applyProtection="1">
      <alignment horizontal="left" vertical="center" wrapText="1" indent="1"/>
      <protection locked="0"/>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3" borderId="41" xfId="0" applyFont="1" applyFill="1" applyBorder="1" applyAlignment="1" applyProtection="1">
      <alignment horizontal="left" vertical="center" wrapText="1" indent="1"/>
      <protection locked="0"/>
    </xf>
    <xf numFmtId="0" fontId="11" fillId="3" borderId="32" xfId="0" applyFont="1" applyFill="1" applyBorder="1" applyAlignment="1" applyProtection="1">
      <alignment horizontal="left" vertical="center" wrapText="1" indent="1"/>
      <protection locked="0"/>
    </xf>
    <xf numFmtId="0" fontId="11" fillId="3" borderId="42" xfId="0" applyFont="1" applyFill="1" applyBorder="1" applyAlignment="1" applyProtection="1">
      <alignment horizontal="left" vertical="center" wrapText="1" indent="1"/>
      <protection locked="0"/>
    </xf>
    <xf numFmtId="0" fontId="11" fillId="2" borderId="55" xfId="0" applyFont="1" applyFill="1" applyBorder="1" applyAlignment="1" applyProtection="1">
      <alignment horizontal="left" vertical="center" wrapText="1" indent="1"/>
      <protection locked="0"/>
    </xf>
    <xf numFmtId="0" fontId="11" fillId="2" borderId="0" xfId="0" applyFont="1" applyFill="1" applyAlignment="1" applyProtection="1">
      <alignment horizontal="left" vertical="center" wrapText="1" indent="1"/>
      <protection locked="0"/>
    </xf>
    <xf numFmtId="0" fontId="11" fillId="2" borderId="54"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180" fontId="11" fillId="0" borderId="55" xfId="0" applyNumberFormat="1" applyFont="1" applyBorder="1" applyAlignment="1" applyProtection="1">
      <alignment horizontal="right" vertical="center"/>
      <protection locked="0"/>
    </xf>
    <xf numFmtId="180" fontId="11" fillId="0" borderId="0" xfId="0" applyNumberFormat="1" applyFont="1" applyAlignment="1" applyProtection="1">
      <alignment horizontal="right" vertical="center"/>
      <protection locked="0"/>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13" fillId="0" borderId="0" xfId="0" applyFont="1" applyAlignment="1" applyProtection="1">
      <alignment horizontal="left" vertical="center" shrinkToFit="1"/>
      <protection locked="0"/>
    </xf>
    <xf numFmtId="0" fontId="46" fillId="0" borderId="0" xfId="6" applyFont="1" applyAlignment="1">
      <alignment horizontal="center" vertical="center"/>
    </xf>
    <xf numFmtId="176" fontId="47" fillId="0" borderId="0" xfId="0" applyNumberFormat="1" applyFont="1" applyAlignment="1">
      <alignment horizontal="center" vertical="center"/>
    </xf>
    <xf numFmtId="0" fontId="47" fillId="0" borderId="0" xfId="6" applyFont="1" applyAlignment="1">
      <alignment horizontal="left" vertical="center" shrinkToFit="1"/>
    </xf>
    <xf numFmtId="0" fontId="13"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13"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3" fillId="0" borderId="0" xfId="0" applyFont="1" applyAlignment="1">
      <alignment horizontal="right" vertical="center"/>
    </xf>
    <xf numFmtId="0" fontId="21" fillId="0" borderId="0" xfId="0" applyFont="1" applyAlignment="1">
      <alignment horizontal="center" vertical="center"/>
    </xf>
    <xf numFmtId="180" fontId="13"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0" fillId="0" borderId="0" xfId="0">
      <alignment vertical="center"/>
    </xf>
    <xf numFmtId="0" fontId="13"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3" fillId="2" borderId="0" xfId="0" applyFont="1" applyFill="1" applyAlignment="1" applyProtection="1">
      <alignment horizontal="left" vertical="center" shrinkToFit="1"/>
      <protection locked="0"/>
    </xf>
    <xf numFmtId="0" fontId="13"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179" fontId="13" fillId="0" borderId="0" xfId="0" applyNumberFormat="1" applyFont="1" applyAlignment="1">
      <alignment horizontal="center" vertical="center"/>
    </xf>
    <xf numFmtId="0" fontId="13" fillId="2" borderId="0" xfId="0" applyFont="1" applyFill="1" applyAlignment="1">
      <alignment horizontal="left" vertical="center" wrapText="1"/>
    </xf>
    <xf numFmtId="0" fontId="13" fillId="3" borderId="0" xfId="0" applyFont="1" applyFill="1" applyAlignment="1">
      <alignment horizontal="left" vertical="center"/>
    </xf>
    <xf numFmtId="180" fontId="13" fillId="0" borderId="0" xfId="0" applyNumberFormat="1" applyFont="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4" fillId="0" borderId="20" xfId="0" applyFont="1" applyBorder="1" applyAlignment="1">
      <alignment vertical="top" wrapText="1"/>
    </xf>
    <xf numFmtId="0" fontId="4" fillId="0" borderId="39" xfId="0" applyFont="1" applyBorder="1" applyAlignment="1">
      <alignment vertical="top"/>
    </xf>
    <xf numFmtId="0" fontId="4" fillId="0" borderId="40" xfId="0" applyFont="1" applyBorder="1" applyAlignment="1">
      <alignment vertical="top"/>
    </xf>
    <xf numFmtId="0" fontId="4" fillId="0" borderId="55" xfId="0" applyFont="1" applyBorder="1" applyAlignment="1">
      <alignment vertical="top"/>
    </xf>
    <xf numFmtId="0" fontId="4" fillId="0" borderId="0" xfId="0" applyFont="1" applyAlignment="1">
      <alignment vertical="top"/>
    </xf>
    <xf numFmtId="0" fontId="4" fillId="0" borderId="54" xfId="0" applyFont="1" applyBorder="1" applyAlignment="1">
      <alignment vertical="top"/>
    </xf>
    <xf numFmtId="0" fontId="4" fillId="0" borderId="41" xfId="0" applyFont="1" applyBorder="1" applyAlignment="1">
      <alignment vertical="top"/>
    </xf>
    <xf numFmtId="0" fontId="4" fillId="0" borderId="32" xfId="0" applyFont="1" applyBorder="1" applyAlignment="1">
      <alignment vertical="top"/>
    </xf>
    <xf numFmtId="0" fontId="4" fillId="0" borderId="42" xfId="0" applyFont="1" applyBorder="1" applyAlignment="1">
      <alignment vertical="top"/>
    </xf>
    <xf numFmtId="0" fontId="5" fillId="3" borderId="19" xfId="0" applyFont="1" applyFill="1" applyBorder="1" applyAlignment="1" applyProtection="1">
      <alignment horizontal="left" vertical="center" wrapText="1" indent="2"/>
      <protection locked="0"/>
    </xf>
    <xf numFmtId="0" fontId="5" fillId="3" borderId="19" xfId="0" applyFont="1" applyFill="1" applyBorder="1" applyAlignment="1" applyProtection="1">
      <alignment horizontal="left" vertical="center" indent="2"/>
      <protection locked="0"/>
    </xf>
    <xf numFmtId="0" fontId="5" fillId="3" borderId="46" xfId="0" applyFont="1" applyFill="1" applyBorder="1" applyAlignment="1" applyProtection="1">
      <alignment horizontal="center" vertical="center"/>
      <protection locked="0"/>
    </xf>
    <xf numFmtId="0" fontId="4" fillId="0" borderId="20"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55" xfId="0" applyFont="1" applyBorder="1" applyAlignment="1">
      <alignment vertical="center" wrapText="1"/>
    </xf>
    <xf numFmtId="0" fontId="4" fillId="0" borderId="0" xfId="0" applyFont="1" applyAlignment="1">
      <alignment vertical="center" wrapText="1"/>
    </xf>
    <xf numFmtId="0" fontId="4" fillId="0" borderId="54" xfId="0" applyFont="1" applyBorder="1" applyAlignment="1">
      <alignment vertical="center" wrapText="1"/>
    </xf>
    <xf numFmtId="0" fontId="4" fillId="0" borderId="41" xfId="0" applyFont="1" applyBorder="1" applyAlignment="1">
      <alignment vertical="center" wrapText="1"/>
    </xf>
    <xf numFmtId="0" fontId="4" fillId="0" borderId="32" xfId="0" applyFont="1" applyBorder="1" applyAlignment="1">
      <alignment vertical="center" wrapText="1"/>
    </xf>
    <xf numFmtId="0" fontId="4" fillId="0" borderId="42" xfId="0" applyFont="1" applyBorder="1" applyAlignment="1">
      <alignment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19" fillId="0" borderId="19" xfId="0" applyFont="1" applyBorder="1" applyAlignment="1">
      <alignment horizontal="center" vertical="center"/>
    </xf>
    <xf numFmtId="0" fontId="19" fillId="2" borderId="19" xfId="0" applyFont="1" applyFill="1" applyBorder="1" applyAlignment="1" applyProtection="1">
      <alignment horizontal="center" vertical="center" shrinkToFit="1"/>
      <protection locked="0"/>
    </xf>
    <xf numFmtId="0" fontId="19" fillId="3" borderId="19"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0" fontId="5" fillId="3" borderId="49"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20" xfId="0" applyFont="1" applyFill="1" applyBorder="1" applyAlignment="1" applyProtection="1">
      <alignment vertical="center" shrinkToFit="1"/>
      <protection locked="0"/>
    </xf>
    <xf numFmtId="0" fontId="5" fillId="2" borderId="39"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5" fillId="2" borderId="41"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2" xfId="0" applyFont="1" applyFill="1" applyBorder="1" applyAlignment="1" applyProtection="1">
      <alignment vertical="center" shrinkToFit="1"/>
      <protection locked="0"/>
    </xf>
    <xf numFmtId="0" fontId="19" fillId="3" borderId="39" xfId="0" applyFont="1" applyFill="1" applyBorder="1" applyProtection="1">
      <alignment vertical="center"/>
      <protection locked="0"/>
    </xf>
    <xf numFmtId="0" fontId="19" fillId="3" borderId="40" xfId="0" applyFont="1" applyFill="1" applyBorder="1" applyProtection="1">
      <alignment vertical="center"/>
      <protection locked="0"/>
    </xf>
    <xf numFmtId="0" fontId="19" fillId="3" borderId="32" xfId="0" applyFont="1" applyFill="1" applyBorder="1" applyProtection="1">
      <alignment vertical="center"/>
      <protection locked="0"/>
    </xf>
    <xf numFmtId="0" fontId="19" fillId="3" borderId="42" xfId="0" applyFont="1" applyFill="1" applyBorder="1" applyProtection="1">
      <alignment vertical="center"/>
      <protection locked="0"/>
    </xf>
    <xf numFmtId="0" fontId="5" fillId="3" borderId="2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19" fillId="0" borderId="20"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5" fillId="0" borderId="39" xfId="0" applyFont="1" applyBorder="1" applyAlignment="1">
      <alignment vertical="center" wrapText="1"/>
    </xf>
    <xf numFmtId="0" fontId="0" fillId="0" borderId="39" xfId="0" applyBorder="1">
      <alignment vertical="center"/>
    </xf>
    <xf numFmtId="0" fontId="0" fillId="0" borderId="40" xfId="0" applyBorder="1">
      <alignment vertical="center"/>
    </xf>
    <xf numFmtId="0" fontId="0" fillId="0" borderId="54" xfId="0" applyBorder="1">
      <alignment vertical="center"/>
    </xf>
    <xf numFmtId="0" fontId="0" fillId="0" borderId="32" xfId="0" applyBorder="1">
      <alignment vertical="center"/>
    </xf>
    <xf numFmtId="0" fontId="0" fillId="0" borderId="42" xfId="0" applyBorder="1">
      <alignment vertical="center"/>
    </xf>
    <xf numFmtId="0" fontId="5" fillId="0" borderId="0" xfId="0" applyFont="1" applyAlignment="1">
      <alignment horizontal="distributed"/>
    </xf>
    <xf numFmtId="0" fontId="5" fillId="0" borderId="0" xfId="0" applyFont="1" applyAlignment="1">
      <alignment horizontal="distributed" vertical="top"/>
    </xf>
    <xf numFmtId="0" fontId="5" fillId="0" borderId="0" xfId="0" applyFont="1" applyAlignment="1">
      <alignment vertical="center" wrapText="1"/>
    </xf>
    <xf numFmtId="0" fontId="5" fillId="0" borderId="0" xfId="0" applyFont="1" applyAlignment="1">
      <alignment horizontal="center" shrinkToFit="1"/>
    </xf>
    <xf numFmtId="0" fontId="5" fillId="0" borderId="0" xfId="0" applyFont="1" applyAlignment="1">
      <alignment horizontal="center" vertical="top"/>
    </xf>
    <xf numFmtId="0" fontId="5" fillId="3" borderId="0" xfId="0" applyFont="1" applyFill="1" applyAlignment="1">
      <alignment horizontal="right" vertical="center"/>
    </xf>
  </cellXfs>
  <cellStyles count="8">
    <cellStyle name="ハイパーリンク" xfId="3" builtinId="8"/>
    <cellStyle name="桁区切り" xfId="2" builtinId="6"/>
    <cellStyle name="通貨" xfId="7" builtinId="7"/>
    <cellStyle name="標準" xfId="0" builtinId="0"/>
    <cellStyle name="標準 2" xfId="1" xr:uid="{00000000-0005-0000-0000-000001000000}"/>
    <cellStyle name="標準 2 2" xfId="4" xr:uid="{BAAB15AD-DE87-42AB-B5A1-FFECDB7710F7}"/>
    <cellStyle name="標準 3" xfId="6" xr:uid="{AB2FD7B9-C42E-4C9D-8524-4D440F4F89D5}"/>
    <cellStyle name="標準 3 2" xfId="5" xr:uid="{81339AD6-C0EC-45D4-B438-84B43652FE41}"/>
  </cellStyles>
  <dxfs count="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33338</xdr:rowOff>
    </xdr:from>
    <xdr:ext cx="6672262" cy="661985"/>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8575" y="33338"/>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twoCellAnchor>
    <xdr:from>
      <xdr:col>2</xdr:col>
      <xdr:colOff>149086</xdr:colOff>
      <xdr:row>32</xdr:row>
      <xdr:rowOff>90280</xdr:rowOff>
    </xdr:from>
    <xdr:to>
      <xdr:col>2</xdr:col>
      <xdr:colOff>1482585</xdr:colOff>
      <xdr:row>34</xdr:row>
      <xdr:rowOff>404605</xdr:rowOff>
    </xdr:to>
    <xdr:sp macro="" textlink="">
      <xdr:nvSpPr>
        <xdr:cNvPr id="2" name="正方形/長方形 1">
          <a:extLst>
            <a:ext uri="{FF2B5EF4-FFF2-40B4-BE49-F238E27FC236}">
              <a16:creationId xmlns:a16="http://schemas.microsoft.com/office/drawing/2014/main" id="{80D51EA3-EF45-D3D0-57EF-6E5E7960C96D}"/>
            </a:ext>
          </a:extLst>
        </xdr:cNvPr>
        <xdr:cNvSpPr/>
      </xdr:nvSpPr>
      <xdr:spPr>
        <a:xfrm>
          <a:off x="1523999" y="14038193"/>
          <a:ext cx="1333499" cy="1457325"/>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cap="none" spc="0" baseline="0">
              <a:ln w="0"/>
              <a:solidFill>
                <a:schemeClr val="tx1"/>
              </a:solidFill>
              <a:effectLst>
                <a:outerShdw blurRad="38100" dist="19050" dir="2700000" algn="tl" rotWithShape="0">
                  <a:schemeClr val="dk1">
                    <a:alpha val="40000"/>
                  </a:schemeClr>
                </a:outerShdw>
              </a:effectLst>
            </a:rPr>
            <a:t>事務所ごとにまとめる</a:t>
          </a:r>
          <a:br>
            <a:rPr kumimoji="1" lang="en-US" altLang="ja-JP" sz="800" b="0" cap="none" spc="0" baseline="0">
              <a:ln w="0"/>
              <a:solidFill>
                <a:schemeClr val="tx1"/>
              </a:solidFill>
              <a:effectLst>
                <a:outerShdw blurRad="38100" dist="19050" dir="2700000" algn="tl" rotWithShape="0">
                  <a:schemeClr val="dk1">
                    <a:alpha val="40000"/>
                  </a:schemeClr>
                </a:outerShdw>
              </a:effectLst>
            </a:rPr>
          </a:b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ja-JP" altLang="en-US" sz="800" b="0" cap="none" spc="0" baseline="0">
              <a:ln w="0"/>
              <a:solidFill>
                <a:schemeClr val="tx1"/>
              </a:solidFill>
              <a:effectLst>
                <a:outerShdw blurRad="38100" dist="19050" dir="2700000" algn="tl" rotWithShape="0">
                  <a:schemeClr val="dk1">
                    <a:alpha val="40000"/>
                  </a:schemeClr>
                </a:outerShdw>
              </a:effectLst>
            </a:rPr>
            <a:t>本店（地図・写真・フロア図）</a:t>
          </a: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en-US" altLang="ja-JP" sz="800" b="0" cap="none" spc="0" baseline="0">
              <a:ln w="0"/>
              <a:solidFill>
                <a:schemeClr val="tx1"/>
              </a:solidFill>
              <a:effectLst>
                <a:outerShdw blurRad="38100" dist="19050" dir="2700000" algn="tl" rotWithShape="0">
                  <a:schemeClr val="dk1">
                    <a:alpha val="40000"/>
                  </a:schemeClr>
                </a:outerShdw>
              </a:effectLst>
            </a:rPr>
            <a:t>A</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r>
            <a:rPr kumimoji="1" lang="ja-JP"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地図・写真・フロア図</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a:t>
          </a:r>
          <a:b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br>
          <a: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B</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支店（地図・写真・フロア図）</a:t>
          </a:r>
          <a:endPar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endParaRPr>
        </a:p>
        <a:p>
          <a:pPr algn="l"/>
          <a:r>
            <a:rPr kumimoji="1" lang="en-US" altLang="ja-JP" sz="800" b="0" cap="none" spc="0" baseline="0">
              <a:ln w="0"/>
              <a:solidFill>
                <a:schemeClr val="tx1"/>
              </a:solidFill>
              <a:effectLst>
                <a:outerShdw blurRad="38100" dist="19050" dir="2700000" algn="tl" rotWithShape="0">
                  <a:schemeClr val="dk1">
                    <a:alpha val="40000"/>
                  </a:schemeClr>
                </a:outerShdw>
              </a:effectLst>
            </a:rPr>
            <a:t>C</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295275" y="10048875"/>
          <a:ext cx="409575"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00000000-0008-0000-0500-000002000000}"/>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00000000-0008-0000-0500-000003000000}"/>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00000000-0008-0000-0500-000004000000}"/>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16</xdr:col>
          <xdr:colOff>238125</xdr:colOff>
          <xdr:row>4</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16</xdr:col>
          <xdr:colOff>238125</xdr:colOff>
          <xdr:row>5</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100014</xdr:colOff>
      <xdr:row>29</xdr:row>
      <xdr:rowOff>47625</xdr:rowOff>
    </xdr:from>
    <xdr:to>
      <xdr:col>34</xdr:col>
      <xdr:colOff>52389</xdr:colOff>
      <xdr:row>30</xdr:row>
      <xdr:rowOff>0</xdr:rowOff>
    </xdr:to>
    <xdr:sp macro="" textlink="">
      <xdr:nvSpPr>
        <xdr:cNvPr id="3" name="楕円 2">
          <a:extLst>
            <a:ext uri="{FF2B5EF4-FFF2-40B4-BE49-F238E27FC236}">
              <a16:creationId xmlns:a16="http://schemas.microsoft.com/office/drawing/2014/main" id="{00000000-0008-0000-1300-000003000000}"/>
            </a:ext>
          </a:extLst>
        </xdr:cNvPr>
        <xdr:cNvSpPr/>
      </xdr:nvSpPr>
      <xdr:spPr>
        <a:xfrm>
          <a:off x="6777039" y="5981700"/>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38</xdr:row>
      <xdr:rowOff>42862</xdr:rowOff>
    </xdr:from>
    <xdr:to>
      <xdr:col>34</xdr:col>
      <xdr:colOff>33339</xdr:colOff>
      <xdr:row>38</xdr:row>
      <xdr:rowOff>195262</xdr:rowOff>
    </xdr:to>
    <xdr:sp macro="" textlink="">
      <xdr:nvSpPr>
        <xdr:cNvPr id="4" name="楕円 3">
          <a:extLst>
            <a:ext uri="{FF2B5EF4-FFF2-40B4-BE49-F238E27FC236}">
              <a16:creationId xmlns:a16="http://schemas.microsoft.com/office/drawing/2014/main" id="{00000000-0008-0000-1300-000004000000}"/>
            </a:ext>
          </a:extLst>
        </xdr:cNvPr>
        <xdr:cNvSpPr/>
      </xdr:nvSpPr>
      <xdr:spPr>
        <a:xfrm>
          <a:off x="6757989" y="77771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36</xdr:row>
      <xdr:rowOff>23812</xdr:rowOff>
    </xdr:from>
    <xdr:to>
      <xdr:col>34</xdr:col>
      <xdr:colOff>33339</xdr:colOff>
      <xdr:row>36</xdr:row>
      <xdr:rowOff>176212</xdr:rowOff>
    </xdr:to>
    <xdr:sp macro="" textlink="">
      <xdr:nvSpPr>
        <xdr:cNvPr id="5" name="楕円 4">
          <a:extLst>
            <a:ext uri="{FF2B5EF4-FFF2-40B4-BE49-F238E27FC236}">
              <a16:creationId xmlns:a16="http://schemas.microsoft.com/office/drawing/2014/main" id="{00000000-0008-0000-1300-000005000000}"/>
            </a:ext>
          </a:extLst>
        </xdr:cNvPr>
        <xdr:cNvSpPr/>
      </xdr:nvSpPr>
      <xdr:spPr>
        <a:xfrm>
          <a:off x="6757989" y="73580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37</xdr:row>
      <xdr:rowOff>23812</xdr:rowOff>
    </xdr:from>
    <xdr:to>
      <xdr:col>34</xdr:col>
      <xdr:colOff>33339</xdr:colOff>
      <xdr:row>37</xdr:row>
      <xdr:rowOff>176212</xdr:rowOff>
    </xdr:to>
    <xdr:sp macro="" textlink="">
      <xdr:nvSpPr>
        <xdr:cNvPr id="6" name="楕円 5">
          <a:extLst>
            <a:ext uri="{FF2B5EF4-FFF2-40B4-BE49-F238E27FC236}">
              <a16:creationId xmlns:a16="http://schemas.microsoft.com/office/drawing/2014/main" id="{00000000-0008-0000-1300-000006000000}"/>
            </a:ext>
          </a:extLst>
        </xdr:cNvPr>
        <xdr:cNvSpPr/>
      </xdr:nvSpPr>
      <xdr:spPr>
        <a:xfrm>
          <a:off x="6757989" y="7558087"/>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mlit-my.sharepoint.com/personal/yoshida-h86nk_mlit_go_jp/Documents/&#12487;&#12473;&#12463;&#12488;&#12483;&#12503;/&#30003;&#35531;&#26360;&#26696;/&#23429;&#24314;&#26989;_&#22793;&#26356;.xlsx" TargetMode="External"/><Relationship Id="rId1" Type="http://schemas.openxmlformats.org/officeDocument/2006/relationships/externalLinkPath" Target="https://jpmlit-my.sharepoint.com/personal/yoshida-h86nk_mlit_go_jp/Documents/&#12487;&#12473;&#12463;&#12488;&#12483;&#12503;/&#30003;&#35531;&#26360;&#26696;/&#23429;&#24314;&#26989;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変更届第１面"/>
      <sheetName val="変更届第２面"/>
      <sheetName val="変更届第３面"/>
      <sheetName val="変更届第４面"/>
      <sheetName val="添付書類（２）"/>
      <sheetName val="添付書類（３）"/>
      <sheetName val="添付書類（８）"/>
      <sheetName val="添付書類（９）"/>
      <sheetName val="見本１"/>
      <sheetName val="見本２"/>
      <sheetName val="添付書類（４）"/>
      <sheetName val="添付書類（７）"/>
      <sheetName val="免許証書換え交付申請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denshijiti/code.html" TargetMode="External"/><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printerSettings" Target="../printerSettings/printerSettings3.bin"/><Relationship Id="rId4" Type="http://schemas.openxmlformats.org/officeDocument/2006/relationships/hyperlink" Target="https://www.j-lis.go.jp/spd/code-address/jititai-code.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CE73-F330-4457-84AF-4E0BE72023F6}">
  <dimension ref="A1:F44"/>
  <sheetViews>
    <sheetView tabSelected="1" view="pageBreakPreview" zoomScale="115" zoomScaleNormal="100" zoomScaleSheetLayoutView="115" workbookViewId="0">
      <selection activeCell="F2" sqref="F2"/>
    </sheetView>
  </sheetViews>
  <sheetFormatPr defaultColWidth="49" defaultRowHeight="15.75"/>
  <cols>
    <col min="1" max="1" width="4.75" style="217" customWidth="1"/>
    <col min="2" max="2" width="13.25" style="218" customWidth="1"/>
    <col min="3" max="3" width="19.75" style="218" customWidth="1"/>
    <col min="4" max="4" width="16.875" style="219" bestFit="1" customWidth="1"/>
    <col min="5" max="5" width="35.5" style="219" customWidth="1"/>
    <col min="6" max="6" width="29.75" style="218" customWidth="1"/>
    <col min="7" max="16384" width="49" style="218"/>
  </cols>
  <sheetData>
    <row r="1" spans="1:6" ht="75.75" customHeight="1"/>
    <row r="2" spans="1:6" ht="17.25" customHeight="1">
      <c r="A2" s="290" t="s">
        <v>574</v>
      </c>
      <c r="B2" s="290"/>
      <c r="C2" s="290"/>
      <c r="D2" s="290"/>
      <c r="E2" s="290"/>
    </row>
    <row r="3" spans="1:6" ht="19.5">
      <c r="A3" s="220" t="s">
        <v>543</v>
      </c>
      <c r="B3" s="221"/>
      <c r="C3" s="221"/>
      <c r="D3" s="222"/>
      <c r="E3" s="222"/>
    </row>
    <row r="4" spans="1:6" ht="8.25" customHeight="1">
      <c r="A4" s="218"/>
      <c r="E4" s="264"/>
    </row>
    <row r="5" spans="1:6" s="219" customFormat="1" ht="19.5" customHeight="1">
      <c r="B5" s="263" t="s">
        <v>537</v>
      </c>
      <c r="C5" s="263"/>
      <c r="D5" s="263" t="s">
        <v>8</v>
      </c>
      <c r="E5" s="263"/>
    </row>
    <row r="6" spans="1:6" s="219" customFormat="1" ht="19.5" customHeight="1">
      <c r="B6" s="263" t="s">
        <v>538</v>
      </c>
      <c r="C6" s="263"/>
      <c r="D6" s="263" t="s">
        <v>539</v>
      </c>
      <c r="E6" s="263"/>
    </row>
    <row r="7" spans="1:6" s="219" customFormat="1" ht="19.5" customHeight="1">
      <c r="B7" s="270" t="s">
        <v>540</v>
      </c>
      <c r="C7" s="294"/>
      <c r="D7" s="294"/>
      <c r="E7" s="294"/>
    </row>
    <row r="8" spans="1:6" s="219" customFormat="1" ht="9" customHeight="1">
      <c r="B8" s="284"/>
      <c r="C8" s="285"/>
      <c r="D8" s="285"/>
      <c r="E8" s="285"/>
    </row>
    <row r="9" spans="1:6" s="219" customFormat="1" ht="14.25">
      <c r="A9" s="219" t="s">
        <v>562</v>
      </c>
    </row>
    <row r="10" spans="1:6" s="219" customFormat="1" ht="14.25">
      <c r="A10" s="283" t="s">
        <v>559</v>
      </c>
    </row>
    <row r="11" spans="1:6" s="219" customFormat="1" ht="14.25">
      <c r="A11" s="283" t="s">
        <v>541</v>
      </c>
    </row>
    <row r="12" spans="1:6" s="219" customFormat="1" ht="19.5" customHeight="1">
      <c r="A12" s="262"/>
      <c r="B12" s="291" t="s">
        <v>453</v>
      </c>
      <c r="C12" s="292"/>
      <c r="D12" s="293" t="s">
        <v>454</v>
      </c>
      <c r="E12" s="293"/>
      <c r="F12" s="265" t="s">
        <v>501</v>
      </c>
    </row>
    <row r="13" spans="1:6" s="261" customFormat="1" ht="45" customHeight="1">
      <c r="A13" s="260" t="s">
        <v>455</v>
      </c>
      <c r="B13" s="286" t="s">
        <v>544</v>
      </c>
      <c r="C13" s="289"/>
      <c r="D13" s="286" t="s">
        <v>558</v>
      </c>
      <c r="E13" s="287"/>
      <c r="F13" s="261" t="s">
        <v>551</v>
      </c>
    </row>
    <row r="14" spans="1:6" s="261" customFormat="1" ht="45" customHeight="1">
      <c r="A14" s="260" t="s">
        <v>455</v>
      </c>
      <c r="B14" s="286" t="s">
        <v>545</v>
      </c>
      <c r="C14" s="289"/>
      <c r="D14" s="286" t="s">
        <v>546</v>
      </c>
      <c r="E14" s="287"/>
      <c r="F14" s="266" t="s">
        <v>504</v>
      </c>
    </row>
    <row r="15" spans="1:6" s="261" customFormat="1" ht="40.5" customHeight="1">
      <c r="A15" s="260" t="s">
        <v>455</v>
      </c>
      <c r="B15" s="288" t="s">
        <v>481</v>
      </c>
      <c r="C15" s="289"/>
      <c r="D15" s="286" t="s">
        <v>488</v>
      </c>
      <c r="E15" s="287"/>
      <c r="F15" s="261" t="s">
        <v>502</v>
      </c>
    </row>
    <row r="16" spans="1:6" s="261" customFormat="1" ht="66.75" customHeight="1">
      <c r="A16" s="260" t="s">
        <v>455</v>
      </c>
      <c r="B16" s="288" t="s">
        <v>480</v>
      </c>
      <c r="C16" s="289"/>
      <c r="D16" s="286" t="s">
        <v>482</v>
      </c>
      <c r="E16" s="287"/>
      <c r="F16" s="261" t="s">
        <v>502</v>
      </c>
    </row>
    <row r="17" spans="1:6" s="261" customFormat="1" ht="40.5" customHeight="1">
      <c r="A17" s="260" t="s">
        <v>455</v>
      </c>
      <c r="B17" s="288" t="s">
        <v>483</v>
      </c>
      <c r="C17" s="289"/>
      <c r="D17" s="286" t="s">
        <v>484</v>
      </c>
      <c r="E17" s="287"/>
      <c r="F17" s="261" t="s">
        <v>502</v>
      </c>
    </row>
    <row r="18" spans="1:6" s="261" customFormat="1" ht="40.5" customHeight="1">
      <c r="A18" s="260" t="s">
        <v>455</v>
      </c>
      <c r="B18" s="288" t="s">
        <v>485</v>
      </c>
      <c r="C18" s="289"/>
      <c r="D18" s="286" t="s">
        <v>486</v>
      </c>
      <c r="E18" s="287"/>
      <c r="F18" s="261" t="s">
        <v>502</v>
      </c>
    </row>
    <row r="19" spans="1:6" s="261" customFormat="1" ht="62.25" customHeight="1">
      <c r="A19" s="260" t="s">
        <v>455</v>
      </c>
      <c r="B19" s="288" t="s">
        <v>487</v>
      </c>
      <c r="C19" s="289"/>
      <c r="D19" s="286" t="s">
        <v>542</v>
      </c>
      <c r="E19" s="287"/>
      <c r="F19" s="266" t="s">
        <v>571</v>
      </c>
    </row>
    <row r="20" spans="1:6" s="261" customFormat="1" ht="45" customHeight="1">
      <c r="A20" s="260" t="s">
        <v>455</v>
      </c>
      <c r="B20" s="286" t="s">
        <v>491</v>
      </c>
      <c r="C20" s="289"/>
      <c r="D20" s="286" t="s">
        <v>490</v>
      </c>
      <c r="E20" s="287"/>
      <c r="F20" s="261" t="s">
        <v>502</v>
      </c>
    </row>
    <row r="21" spans="1:6" s="261" customFormat="1" ht="45" customHeight="1">
      <c r="A21" s="260" t="s">
        <v>455</v>
      </c>
      <c r="B21" s="286" t="s">
        <v>489</v>
      </c>
      <c r="C21" s="289"/>
      <c r="D21" s="286" t="s">
        <v>492</v>
      </c>
      <c r="E21" s="287"/>
      <c r="F21" s="261" t="s">
        <v>502</v>
      </c>
    </row>
    <row r="22" spans="1:6" s="261" customFormat="1" ht="40.5" customHeight="1">
      <c r="A22" s="260" t="s">
        <v>455</v>
      </c>
      <c r="B22" s="288" t="s">
        <v>474</v>
      </c>
      <c r="C22" s="289"/>
      <c r="D22" s="286" t="s">
        <v>457</v>
      </c>
      <c r="E22" s="287"/>
      <c r="F22" s="261" t="s">
        <v>503</v>
      </c>
    </row>
    <row r="23" spans="1:6" s="261" customFormat="1" ht="80.25" customHeight="1">
      <c r="A23" s="260" t="s">
        <v>455</v>
      </c>
      <c r="B23" s="288" t="s">
        <v>475</v>
      </c>
      <c r="C23" s="289"/>
      <c r="D23" s="286" t="s">
        <v>568</v>
      </c>
      <c r="E23" s="287"/>
      <c r="F23" s="261" t="s">
        <v>503</v>
      </c>
    </row>
    <row r="24" spans="1:6" s="261" customFormat="1" ht="45" customHeight="1">
      <c r="A24" s="260" t="s">
        <v>455</v>
      </c>
      <c r="B24" s="286" t="s">
        <v>476</v>
      </c>
      <c r="C24" s="289"/>
      <c r="D24" s="286" t="s">
        <v>560</v>
      </c>
      <c r="E24" s="287"/>
      <c r="F24" s="261" t="s">
        <v>503</v>
      </c>
    </row>
    <row r="25" spans="1:6" s="261" customFormat="1" ht="60.75" customHeight="1">
      <c r="A25" s="260" t="s">
        <v>455</v>
      </c>
      <c r="B25" s="288" t="s">
        <v>456</v>
      </c>
      <c r="C25" s="289"/>
      <c r="D25" s="286" t="s">
        <v>521</v>
      </c>
      <c r="E25" s="287"/>
      <c r="F25" s="261" t="s">
        <v>503</v>
      </c>
    </row>
    <row r="26" spans="1:6" s="261" customFormat="1" ht="45" customHeight="1">
      <c r="A26" s="260" t="s">
        <v>455</v>
      </c>
      <c r="B26" s="288" t="s">
        <v>494</v>
      </c>
      <c r="C26" s="289"/>
      <c r="D26" s="286" t="s">
        <v>495</v>
      </c>
      <c r="E26" s="287"/>
      <c r="F26" s="261" t="s">
        <v>503</v>
      </c>
    </row>
    <row r="27" spans="1:6" s="261" customFormat="1" ht="68.25" customHeight="1">
      <c r="A27" s="260" t="s">
        <v>455</v>
      </c>
      <c r="B27" s="288" t="s">
        <v>496</v>
      </c>
      <c r="C27" s="289"/>
      <c r="D27" s="286" t="s">
        <v>564</v>
      </c>
      <c r="E27" s="287"/>
      <c r="F27" s="261" t="s">
        <v>503</v>
      </c>
    </row>
    <row r="28" spans="1:6" s="261" customFormat="1" ht="45" customHeight="1">
      <c r="A28" s="260" t="s">
        <v>455</v>
      </c>
      <c r="B28" s="288" t="s">
        <v>500</v>
      </c>
      <c r="C28" s="289"/>
      <c r="D28" s="286" t="s">
        <v>563</v>
      </c>
      <c r="E28" s="287"/>
      <c r="F28" s="261" t="s">
        <v>503</v>
      </c>
    </row>
    <row r="29" spans="1:6" s="261" customFormat="1" ht="40.5" customHeight="1">
      <c r="A29" s="260" t="s">
        <v>455</v>
      </c>
      <c r="B29" s="288" t="s">
        <v>472</v>
      </c>
      <c r="C29" s="289"/>
      <c r="D29" s="286" t="s">
        <v>493</v>
      </c>
      <c r="E29" s="287"/>
      <c r="F29" s="261" t="s">
        <v>503</v>
      </c>
    </row>
    <row r="30" spans="1:6" s="261" customFormat="1" ht="45" customHeight="1">
      <c r="A30" s="260" t="s">
        <v>455</v>
      </c>
      <c r="B30" s="286" t="s">
        <v>478</v>
      </c>
      <c r="C30" s="289"/>
      <c r="D30" s="286"/>
      <c r="E30" s="287"/>
      <c r="F30" s="261" t="s">
        <v>503</v>
      </c>
    </row>
    <row r="31" spans="1:6" s="261" customFormat="1" ht="45" customHeight="1">
      <c r="A31" s="260" t="s">
        <v>455</v>
      </c>
      <c r="B31" s="286" t="s">
        <v>497</v>
      </c>
      <c r="C31" s="289"/>
      <c r="D31" s="286" t="s">
        <v>498</v>
      </c>
      <c r="E31" s="287"/>
      <c r="F31" s="261" t="s">
        <v>503</v>
      </c>
    </row>
    <row r="32" spans="1:6" s="261" customFormat="1" ht="45" customHeight="1">
      <c r="A32" s="260" t="s">
        <v>455</v>
      </c>
      <c r="B32" s="286" t="s">
        <v>479</v>
      </c>
      <c r="C32" s="289"/>
      <c r="D32" s="286" t="s">
        <v>499</v>
      </c>
      <c r="E32" s="287"/>
      <c r="F32" s="261" t="s">
        <v>503</v>
      </c>
    </row>
    <row r="33" spans="1:6" s="261" customFormat="1" ht="40.5" customHeight="1">
      <c r="A33" s="260" t="s">
        <v>455</v>
      </c>
      <c r="B33" s="288" t="s">
        <v>458</v>
      </c>
      <c r="C33" s="289"/>
      <c r="D33" s="286" t="s">
        <v>524</v>
      </c>
      <c r="E33" s="287"/>
      <c r="F33" s="261" t="s">
        <v>503</v>
      </c>
    </row>
    <row r="34" spans="1:6" s="261" customFormat="1" ht="45" customHeight="1">
      <c r="A34" s="260" t="s">
        <v>455</v>
      </c>
      <c r="B34" s="288" t="s">
        <v>459</v>
      </c>
      <c r="C34" s="289"/>
      <c r="D34" s="286" t="s">
        <v>572</v>
      </c>
      <c r="E34" s="287"/>
      <c r="F34" s="261" t="s">
        <v>503</v>
      </c>
    </row>
    <row r="35" spans="1:6" s="261" customFormat="1" ht="46.5" customHeight="1">
      <c r="A35" s="260" t="s">
        <v>455</v>
      </c>
      <c r="B35" s="288" t="s">
        <v>460</v>
      </c>
      <c r="C35" s="289"/>
      <c r="D35" s="286" t="s">
        <v>573</v>
      </c>
      <c r="E35" s="287"/>
      <c r="F35" s="261" t="s">
        <v>503</v>
      </c>
    </row>
    <row r="36" spans="1:6" s="261" customFormat="1" ht="84.75" customHeight="1">
      <c r="A36" s="260" t="s">
        <v>455</v>
      </c>
      <c r="B36" s="288" t="s">
        <v>473</v>
      </c>
      <c r="C36" s="289"/>
      <c r="D36" s="286" t="s">
        <v>477</v>
      </c>
      <c r="E36" s="287"/>
      <c r="F36" s="261" t="s">
        <v>503</v>
      </c>
    </row>
    <row r="37" spans="1:6" s="261" customFormat="1" ht="45" customHeight="1">
      <c r="A37" s="260" t="s">
        <v>455</v>
      </c>
      <c r="B37" s="288" t="s">
        <v>523</v>
      </c>
      <c r="C37" s="289"/>
      <c r="D37" s="286" t="s">
        <v>522</v>
      </c>
      <c r="E37" s="287"/>
      <c r="F37" s="261" t="s">
        <v>503</v>
      </c>
    </row>
    <row r="38" spans="1:6" s="261" customFormat="1" ht="45" customHeight="1">
      <c r="A38" s="260" t="s">
        <v>455</v>
      </c>
      <c r="B38" s="288" t="s">
        <v>561</v>
      </c>
      <c r="C38" s="289"/>
      <c r="D38" s="286" t="s">
        <v>565</v>
      </c>
      <c r="E38" s="287"/>
      <c r="F38" s="261" t="s">
        <v>503</v>
      </c>
    </row>
    <row r="39" spans="1:6" s="261" customFormat="1" ht="45" customHeight="1">
      <c r="A39" s="260" t="s">
        <v>455</v>
      </c>
      <c r="B39" s="288" t="s">
        <v>520</v>
      </c>
      <c r="C39" s="289"/>
      <c r="D39" s="286" t="s">
        <v>566</v>
      </c>
      <c r="E39" s="287"/>
      <c r="F39" s="261" t="s">
        <v>503</v>
      </c>
    </row>
    <row r="40" spans="1:6" s="261" customFormat="1" ht="40.5" customHeight="1">
      <c r="A40" s="260" t="s">
        <v>455</v>
      </c>
      <c r="B40" s="288" t="s">
        <v>518</v>
      </c>
      <c r="C40" s="289"/>
      <c r="D40" s="286" t="s">
        <v>519</v>
      </c>
      <c r="E40" s="287"/>
      <c r="F40" s="261" t="s">
        <v>503</v>
      </c>
    </row>
    <row r="42" spans="1:6">
      <c r="A42" s="219" t="s">
        <v>557</v>
      </c>
    </row>
    <row r="43" spans="1:6" s="219" customFormat="1" ht="14.25"/>
    <row r="44" spans="1:6">
      <c r="A44" s="219" t="s">
        <v>567</v>
      </c>
    </row>
  </sheetData>
  <mergeCells count="60">
    <mergeCell ref="A2:E2"/>
    <mergeCell ref="B12:C12"/>
    <mergeCell ref="B15:C15"/>
    <mergeCell ref="B16:C16"/>
    <mergeCell ref="B17:C17"/>
    <mergeCell ref="D12:E12"/>
    <mergeCell ref="D15:E15"/>
    <mergeCell ref="D16:E16"/>
    <mergeCell ref="D17:E17"/>
    <mergeCell ref="C7:E7"/>
    <mergeCell ref="B18:C18"/>
    <mergeCell ref="B24:C24"/>
    <mergeCell ref="B25:C25"/>
    <mergeCell ref="B26:C26"/>
    <mergeCell ref="B27:C27"/>
    <mergeCell ref="B19:C19"/>
    <mergeCell ref="B23:C23"/>
    <mergeCell ref="D18:E18"/>
    <mergeCell ref="B40:C40"/>
    <mergeCell ref="B13:C13"/>
    <mergeCell ref="B14:C14"/>
    <mergeCell ref="D19:E19"/>
    <mergeCell ref="B32:C32"/>
    <mergeCell ref="B33:C33"/>
    <mergeCell ref="B34:C34"/>
    <mergeCell ref="B35:C35"/>
    <mergeCell ref="B36:C36"/>
    <mergeCell ref="B37:C37"/>
    <mergeCell ref="B31:C31"/>
    <mergeCell ref="B20:C20"/>
    <mergeCell ref="B21:C21"/>
    <mergeCell ref="B22:C22"/>
    <mergeCell ref="D25:E25"/>
    <mergeCell ref="D27:E27"/>
    <mergeCell ref="D28:E28"/>
    <mergeCell ref="D29:E29"/>
    <mergeCell ref="D39:E39"/>
    <mergeCell ref="B39:C39"/>
    <mergeCell ref="B38:C38"/>
    <mergeCell ref="D38:E38"/>
    <mergeCell ref="B28:C28"/>
    <mergeCell ref="B29:C29"/>
    <mergeCell ref="B30:C30"/>
    <mergeCell ref="D30:E30"/>
    <mergeCell ref="D40:E40"/>
    <mergeCell ref="D13:E13"/>
    <mergeCell ref="D14:E14"/>
    <mergeCell ref="D32:E32"/>
    <mergeCell ref="D33:E33"/>
    <mergeCell ref="D34:E34"/>
    <mergeCell ref="D35:E35"/>
    <mergeCell ref="D36:E36"/>
    <mergeCell ref="D37:E37"/>
    <mergeCell ref="D31:E31"/>
    <mergeCell ref="D20:E20"/>
    <mergeCell ref="D21:E21"/>
    <mergeCell ref="D22:E22"/>
    <mergeCell ref="D23:E23"/>
    <mergeCell ref="D24:E24"/>
    <mergeCell ref="D26:E26"/>
  </mergeCells>
  <phoneticPr fontId="3"/>
  <printOptions horizontalCentered="1"/>
  <pageMargins left="0.39370078740157483" right="0.39370078740157483" top="0.59055118110236227" bottom="0.55118110236220474" header="0" footer="0"/>
  <pageSetup paperSize="9" fitToHeight="0" orientation="portrait" r:id="rId1"/>
  <headerFooter>
    <oddHeader xml:space="preserve">&amp;R近畿地方整備局
</oddHeader>
    <oddFooter xml:space="preserve">&amp;C免許申請書チェックリスト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7"/>
  <sheetViews>
    <sheetView zoomScaleNormal="100" zoomScaleSheetLayoutView="100" workbookViewId="0">
      <selection activeCell="AI9" sqref="AI9"/>
    </sheetView>
  </sheetViews>
  <sheetFormatPr defaultColWidth="3.375" defaultRowHeight="15.95" customHeight="1"/>
  <cols>
    <col min="1" max="43" width="2.875" style="2" customWidth="1"/>
    <col min="44" max="16384" width="3.375" style="2"/>
  </cols>
  <sheetData>
    <row r="1" spans="1:29" ht="20.100000000000001" customHeight="1">
      <c r="A1" s="430" t="s">
        <v>202</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row>
    <row r="2" spans="1:29" ht="20.100000000000001" customHeight="1">
      <c r="A2" s="431" t="s">
        <v>201</v>
      </c>
      <c r="B2" s="431"/>
      <c r="C2" s="431"/>
      <c r="D2" s="431"/>
      <c r="E2" s="431"/>
      <c r="F2" s="431"/>
      <c r="G2" s="431"/>
      <c r="H2" s="431"/>
      <c r="I2" s="431"/>
      <c r="J2" s="431"/>
      <c r="K2" s="431"/>
      <c r="L2" s="431"/>
      <c r="M2" s="431"/>
      <c r="N2" s="431"/>
      <c r="O2" s="576"/>
      <c r="P2" s="576"/>
      <c r="Q2" s="576"/>
      <c r="R2" s="576"/>
      <c r="S2" s="576"/>
      <c r="T2" s="576"/>
      <c r="U2" s="576"/>
      <c r="V2" s="576"/>
      <c r="W2" s="576"/>
      <c r="X2" s="576"/>
      <c r="Y2" s="576"/>
      <c r="Z2" s="576"/>
      <c r="AA2" s="576"/>
      <c r="AB2" s="576"/>
      <c r="AC2" s="576"/>
    </row>
    <row r="3" spans="1:29" ht="20.100000000000001" customHeight="1">
      <c r="A3" s="404" t="s">
        <v>200</v>
      </c>
      <c r="B3" s="404"/>
      <c r="C3" s="404"/>
      <c r="D3" s="404"/>
      <c r="E3" s="404"/>
      <c r="F3" s="404"/>
      <c r="G3" s="404"/>
      <c r="H3" s="404"/>
      <c r="I3" s="404"/>
      <c r="J3" s="404"/>
      <c r="K3" s="404"/>
      <c r="L3" s="404"/>
      <c r="M3" s="404"/>
      <c r="N3" s="404"/>
      <c r="O3" s="576"/>
      <c r="P3" s="576"/>
      <c r="Q3" s="576"/>
      <c r="R3" s="576"/>
      <c r="S3" s="576"/>
      <c r="T3" s="576"/>
      <c r="U3" s="576"/>
      <c r="V3" s="576"/>
      <c r="W3" s="576"/>
      <c r="X3" s="576"/>
      <c r="Y3" s="576"/>
      <c r="Z3" s="576"/>
      <c r="AA3" s="576"/>
      <c r="AB3" s="576"/>
      <c r="AC3" s="576"/>
    </row>
    <row r="4" spans="1:29" ht="9.75" customHeight="1" thickBot="1">
      <c r="A4" s="64"/>
      <c r="B4" s="64"/>
      <c r="C4" s="64"/>
      <c r="D4" s="64"/>
      <c r="E4" s="64"/>
      <c r="F4" s="64"/>
      <c r="G4" s="64"/>
      <c r="H4" s="64"/>
      <c r="I4" s="64"/>
      <c r="J4" s="64"/>
      <c r="K4" s="64"/>
      <c r="L4" s="64"/>
      <c r="M4" s="64"/>
      <c r="N4" s="64"/>
      <c r="O4" s="273"/>
      <c r="P4" s="273"/>
      <c r="Q4" s="273"/>
      <c r="R4" s="273"/>
      <c r="S4" s="273"/>
      <c r="T4" s="273"/>
      <c r="U4" s="273"/>
      <c r="V4" s="273"/>
      <c r="W4" s="273"/>
      <c r="X4" s="273"/>
      <c r="Y4" s="273"/>
      <c r="Z4" s="273"/>
      <c r="AA4" s="273"/>
      <c r="AB4" s="273"/>
      <c r="AC4" s="273"/>
    </row>
    <row r="5" spans="1:29" ht="30" customHeight="1">
      <c r="A5" s="577"/>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9"/>
    </row>
    <row r="6" spans="1:29" ht="30" customHeight="1">
      <c r="A6" s="564"/>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6"/>
    </row>
    <row r="7" spans="1:29" ht="30" customHeight="1">
      <c r="A7" s="564"/>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6"/>
    </row>
    <row r="8" spans="1:29" ht="41.25" customHeight="1">
      <c r="A8" s="62"/>
      <c r="B8" s="61"/>
      <c r="C8" s="580" t="s">
        <v>199</v>
      </c>
      <c r="D8" s="580"/>
      <c r="E8" s="580"/>
      <c r="F8" s="580"/>
      <c r="G8" s="580"/>
      <c r="H8" s="580"/>
      <c r="I8" s="580"/>
      <c r="J8" s="580"/>
      <c r="K8" s="580"/>
      <c r="L8" s="580"/>
      <c r="M8" s="580"/>
      <c r="N8" s="580"/>
      <c r="O8" s="580"/>
      <c r="P8" s="580"/>
      <c r="Q8" s="580"/>
      <c r="R8" s="580"/>
      <c r="S8" s="580"/>
      <c r="T8" s="580"/>
      <c r="U8" s="580"/>
      <c r="V8" s="580"/>
      <c r="W8" s="580"/>
      <c r="X8" s="580"/>
      <c r="Y8" s="580"/>
      <c r="Z8" s="580"/>
      <c r="AA8" s="580"/>
      <c r="AB8" s="61"/>
      <c r="AC8" s="63"/>
    </row>
    <row r="9" spans="1:29" ht="48.75" customHeight="1">
      <c r="A9" s="62"/>
      <c r="B9" s="61"/>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61"/>
      <c r="AC9" s="63"/>
    </row>
    <row r="10" spans="1:29" ht="30" customHeight="1">
      <c r="A10" s="564"/>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6"/>
    </row>
    <row r="11" spans="1:29" ht="30" customHeight="1">
      <c r="A11" s="564"/>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6"/>
    </row>
    <row r="12" spans="1:29" ht="30" customHeight="1">
      <c r="A12" s="564"/>
      <c r="B12" s="565"/>
      <c r="C12" s="565"/>
      <c r="D12" s="565"/>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6"/>
    </row>
    <row r="13" spans="1:29" ht="30" customHeight="1">
      <c r="A13" s="62"/>
      <c r="B13" s="61"/>
      <c r="C13" s="61"/>
      <c r="D13" s="61"/>
      <c r="E13" s="567" t="str">
        <f>IF('第一面～第五面'!AI10="","　　　　年　　月　　日",TEXT('第一面～第五面'!AI10,"ggge年m月d日"))</f>
        <v>　　　　年　　月　　日</v>
      </c>
      <c r="F13" s="567"/>
      <c r="G13" s="567"/>
      <c r="H13" s="567"/>
      <c r="I13" s="567"/>
      <c r="J13" s="567"/>
      <c r="K13" s="567"/>
      <c r="L13" s="567"/>
      <c r="M13" s="567"/>
      <c r="N13" s="567"/>
      <c r="O13" s="567"/>
      <c r="P13" s="61"/>
      <c r="Q13" s="61"/>
      <c r="R13" s="61"/>
      <c r="S13" s="61"/>
      <c r="T13" s="61"/>
      <c r="U13" s="61"/>
      <c r="V13" s="61"/>
      <c r="W13" s="61"/>
      <c r="X13" s="61"/>
      <c r="Y13" s="61"/>
      <c r="Z13" s="61"/>
      <c r="AA13" s="61"/>
      <c r="AB13" s="61"/>
      <c r="AC13" s="63"/>
    </row>
    <row r="14" spans="1:29" ht="30" customHeight="1">
      <c r="A14" s="564"/>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6"/>
    </row>
    <row r="15" spans="1:29" ht="30" customHeight="1">
      <c r="A15" s="564"/>
      <c r="B15" s="565"/>
      <c r="C15" s="565"/>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B15" s="565"/>
      <c r="AC15" s="566"/>
    </row>
    <row r="16" spans="1:29" ht="30" customHeight="1">
      <c r="A16" s="564"/>
      <c r="B16" s="565"/>
      <c r="C16" s="565"/>
      <c r="D16" s="565"/>
      <c r="E16" s="565"/>
      <c r="F16" s="565"/>
      <c r="G16" s="565"/>
      <c r="H16" s="565"/>
      <c r="I16" s="565"/>
      <c r="J16" s="565"/>
      <c r="K16" s="565"/>
      <c r="L16" s="565"/>
      <c r="M16" s="565"/>
      <c r="N16" s="565"/>
      <c r="O16" s="565"/>
      <c r="P16" s="565"/>
      <c r="Q16" s="565"/>
      <c r="R16" s="565"/>
      <c r="S16" s="565"/>
      <c r="T16" s="565"/>
      <c r="U16" s="565"/>
      <c r="V16" s="565"/>
      <c r="W16" s="565"/>
      <c r="X16" s="565"/>
      <c r="Y16" s="565"/>
      <c r="Z16" s="565"/>
      <c r="AA16" s="565"/>
      <c r="AB16" s="565"/>
      <c r="AC16" s="566"/>
    </row>
    <row r="17" spans="1:29" ht="39.950000000000003" customHeight="1">
      <c r="A17" s="62"/>
      <c r="B17" s="61"/>
      <c r="C17" s="61"/>
      <c r="D17" s="61"/>
      <c r="E17" s="61"/>
      <c r="F17" s="61"/>
      <c r="G17" s="567" t="s">
        <v>8</v>
      </c>
      <c r="H17" s="567"/>
      <c r="I17" s="567"/>
      <c r="J17" s="567"/>
      <c r="K17" s="567"/>
      <c r="L17" s="567"/>
      <c r="N17" s="568" t="str">
        <f>'第一面～第五面'!R13</f>
        <v/>
      </c>
      <c r="O17" s="568"/>
      <c r="P17" s="568"/>
      <c r="Q17" s="568"/>
      <c r="R17" s="568"/>
      <c r="S17" s="568"/>
      <c r="T17" s="568"/>
      <c r="U17" s="568"/>
      <c r="V17" s="568"/>
      <c r="W17" s="568"/>
      <c r="X17" s="568"/>
      <c r="Y17" s="568"/>
      <c r="Z17" s="568"/>
      <c r="AA17" s="61"/>
      <c r="AB17" s="61"/>
      <c r="AC17" s="63"/>
    </row>
    <row r="18" spans="1:29" ht="39.950000000000003" customHeight="1">
      <c r="A18" s="62"/>
      <c r="B18" s="61"/>
      <c r="C18" s="61"/>
      <c r="D18" s="61"/>
      <c r="E18" s="61"/>
      <c r="F18" s="61"/>
      <c r="G18" s="567" t="s">
        <v>12</v>
      </c>
      <c r="H18" s="567"/>
      <c r="I18" s="567"/>
      <c r="J18" s="567"/>
      <c r="K18" s="567"/>
      <c r="L18" s="567"/>
      <c r="N18" s="569" t="str">
        <f>'第一面～第五面'!R17</f>
        <v xml:space="preserve">
　　</v>
      </c>
      <c r="O18" s="569"/>
      <c r="P18" s="569"/>
      <c r="Q18" s="569"/>
      <c r="R18" s="569"/>
      <c r="S18" s="569"/>
      <c r="T18" s="569"/>
      <c r="U18" s="569"/>
      <c r="V18" s="569"/>
      <c r="W18" s="569"/>
      <c r="X18" s="569"/>
      <c r="Y18" s="569"/>
      <c r="Z18" s="569"/>
      <c r="AA18" s="81"/>
      <c r="AB18" s="61"/>
      <c r="AC18" s="63"/>
    </row>
    <row r="19" spans="1:29" ht="30" customHeight="1">
      <c r="A19" s="62"/>
      <c r="B19" s="61"/>
      <c r="C19" s="61"/>
      <c r="D19" s="61"/>
      <c r="E19" s="61"/>
      <c r="F19" s="61"/>
      <c r="G19" s="98"/>
      <c r="H19" s="98"/>
      <c r="I19" s="98"/>
      <c r="J19" s="98"/>
      <c r="K19" s="98"/>
      <c r="L19" s="98"/>
      <c r="N19" s="97"/>
      <c r="O19" s="97"/>
      <c r="P19" s="97"/>
      <c r="Q19" s="97"/>
      <c r="R19" s="97"/>
      <c r="S19" s="97"/>
      <c r="T19" s="97"/>
      <c r="U19" s="97"/>
      <c r="V19" s="97"/>
      <c r="W19" s="97"/>
      <c r="X19" s="97"/>
      <c r="Y19" s="97"/>
      <c r="Z19" s="97"/>
      <c r="AA19" s="81"/>
      <c r="AB19" s="61"/>
      <c r="AC19" s="63"/>
    </row>
    <row r="20" spans="1:29" ht="39.75" customHeight="1">
      <c r="A20" s="62"/>
      <c r="B20" s="61"/>
      <c r="C20" s="61"/>
      <c r="D20" s="61"/>
      <c r="E20" s="61"/>
      <c r="F20" s="61"/>
      <c r="G20" s="567" t="s">
        <v>312</v>
      </c>
      <c r="H20" s="567"/>
      <c r="I20" s="567"/>
      <c r="J20" s="567"/>
      <c r="K20" s="567"/>
      <c r="L20" s="567"/>
      <c r="N20" s="565"/>
      <c r="O20" s="565"/>
      <c r="P20" s="565"/>
      <c r="Q20" s="565"/>
      <c r="R20" s="565"/>
      <c r="S20" s="565"/>
      <c r="T20" s="565"/>
      <c r="U20" s="565"/>
      <c r="V20" s="565"/>
      <c r="W20" s="565"/>
      <c r="X20" s="565"/>
      <c r="Y20" s="565"/>
      <c r="Z20" s="565"/>
      <c r="AA20" s="81"/>
      <c r="AB20" s="61"/>
      <c r="AC20" s="63"/>
    </row>
    <row r="21" spans="1:29" ht="30" customHeight="1">
      <c r="A21" s="62"/>
      <c r="B21" s="61"/>
      <c r="C21" s="61"/>
      <c r="D21" s="61"/>
      <c r="E21" s="61"/>
      <c r="F21" s="61"/>
      <c r="G21" s="567" t="s">
        <v>8</v>
      </c>
      <c r="H21" s="567"/>
      <c r="I21" s="567"/>
      <c r="J21" s="567"/>
      <c r="K21" s="567"/>
      <c r="L21" s="567"/>
      <c r="M21" s="61"/>
      <c r="N21" s="565"/>
      <c r="O21" s="565"/>
      <c r="P21" s="565"/>
      <c r="Q21" s="565"/>
      <c r="R21" s="565"/>
      <c r="S21" s="565"/>
      <c r="T21" s="565"/>
      <c r="U21" s="565"/>
      <c r="V21" s="565"/>
      <c r="W21" s="565"/>
      <c r="X21" s="565"/>
      <c r="Y21" s="565"/>
      <c r="Z21" s="565"/>
      <c r="AA21" s="61"/>
      <c r="AB21" s="61"/>
      <c r="AC21" s="63"/>
    </row>
    <row r="22" spans="1:29" ht="30" customHeight="1">
      <c r="A22" s="62"/>
      <c r="B22" s="61"/>
      <c r="C22" s="61"/>
      <c r="D22" s="61"/>
      <c r="E22" s="61"/>
      <c r="F22" s="61"/>
      <c r="G22" s="567" t="s">
        <v>12</v>
      </c>
      <c r="H22" s="567"/>
      <c r="I22" s="567"/>
      <c r="J22" s="567"/>
      <c r="K22" s="567"/>
      <c r="L22" s="567"/>
      <c r="M22" s="61"/>
      <c r="N22" s="565"/>
      <c r="O22" s="565"/>
      <c r="P22" s="565"/>
      <c r="Q22" s="565"/>
      <c r="R22" s="565"/>
      <c r="S22" s="565"/>
      <c r="T22" s="565"/>
      <c r="U22" s="565"/>
      <c r="V22" s="565"/>
      <c r="W22" s="565"/>
      <c r="X22" s="565"/>
      <c r="Y22" s="565"/>
      <c r="Z22" s="565"/>
      <c r="AA22" s="81"/>
      <c r="AB22" s="61"/>
      <c r="AC22" s="63"/>
    </row>
    <row r="23" spans="1:29" ht="30" customHeight="1">
      <c r="A23" s="6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3"/>
    </row>
    <row r="24" spans="1:29" ht="30" customHeight="1">
      <c r="A24" s="62"/>
      <c r="B24" s="61"/>
      <c r="C24" s="573" t="s">
        <v>7</v>
      </c>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4"/>
    </row>
    <row r="25" spans="1:29" ht="30" customHeight="1">
      <c r="A25" s="564"/>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6"/>
    </row>
    <row r="26" spans="1:29" ht="30" customHeight="1">
      <c r="A26" s="564"/>
      <c r="B26" s="565"/>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6"/>
    </row>
    <row r="27" spans="1:29" ht="30" customHeight="1" thickBot="1">
      <c r="A27" s="570"/>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2"/>
    </row>
  </sheetData>
  <mergeCells count="20">
    <mergeCell ref="A1:AC1"/>
    <mergeCell ref="A2:AC2"/>
    <mergeCell ref="A3:AC3"/>
    <mergeCell ref="A5:AC7"/>
    <mergeCell ref="C8:AA9"/>
    <mergeCell ref="G21:L21"/>
    <mergeCell ref="G22:L22"/>
    <mergeCell ref="A25:AC27"/>
    <mergeCell ref="E13:O13"/>
    <mergeCell ref="C24:AC24"/>
    <mergeCell ref="N21:Z21"/>
    <mergeCell ref="N22:Z22"/>
    <mergeCell ref="A10:AC12"/>
    <mergeCell ref="A14:AC16"/>
    <mergeCell ref="G17:L17"/>
    <mergeCell ref="G18:L18"/>
    <mergeCell ref="G20:L20"/>
    <mergeCell ref="N17:Z17"/>
    <mergeCell ref="N18:Z18"/>
    <mergeCell ref="N20:Z20"/>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7"/>
  <sheetViews>
    <sheetView zoomScaleNormal="100" zoomScaleSheetLayoutView="100" workbookViewId="0">
      <selection activeCell="Q24" sqref="Q24"/>
    </sheetView>
  </sheetViews>
  <sheetFormatPr defaultColWidth="9" defaultRowHeight="20.100000000000001" customHeight="1"/>
  <cols>
    <col min="1" max="2" width="3.625" style="37" customWidth="1"/>
    <col min="3" max="3" width="17.625" style="37" customWidth="1"/>
    <col min="4" max="4" width="10.625" style="37" customWidth="1"/>
    <col min="5" max="5" width="12.625" style="37" customWidth="1"/>
    <col min="6" max="6" width="10.625" style="37" customWidth="1"/>
    <col min="7" max="7" width="12.625" style="37" customWidth="1"/>
    <col min="8" max="8" width="3.625" style="37" customWidth="1"/>
    <col min="9" max="9" width="9.625" style="37" customWidth="1"/>
    <col min="10" max="11" width="3.625" style="37" customWidth="1"/>
    <col min="12" max="13" width="9" style="37"/>
    <col min="14" max="14" width="4.75" style="37" customWidth="1"/>
    <col min="15" max="15" width="7.25" style="37" customWidth="1"/>
    <col min="16" max="16384" width="9" style="37"/>
  </cols>
  <sheetData>
    <row r="1" spans="1:12" ht="15.95" customHeight="1">
      <c r="A1" s="90"/>
      <c r="B1" s="90"/>
      <c r="C1" s="90"/>
      <c r="D1" s="90"/>
      <c r="E1" s="90"/>
      <c r="F1" s="90"/>
      <c r="G1" s="90"/>
      <c r="H1" s="90"/>
      <c r="I1" s="90"/>
      <c r="J1" s="90"/>
      <c r="K1" s="90" t="s">
        <v>46</v>
      </c>
    </row>
    <row r="2" spans="1:12" ht="24.95" customHeight="1">
      <c r="A2" s="431" t="s">
        <v>329</v>
      </c>
      <c r="B2" s="431"/>
      <c r="C2" s="431"/>
      <c r="D2" s="431"/>
      <c r="E2" s="431"/>
      <c r="F2" s="431"/>
      <c r="G2" s="431"/>
      <c r="H2" s="431"/>
      <c r="I2" s="431"/>
      <c r="J2" s="431"/>
      <c r="K2" s="431"/>
    </row>
    <row r="3" spans="1:12" ht="24.95" customHeight="1">
      <c r="A3" s="404" t="s">
        <v>210</v>
      </c>
      <c r="B3" s="404"/>
      <c r="C3" s="404"/>
      <c r="D3" s="404"/>
      <c r="E3" s="404"/>
      <c r="F3" s="404"/>
      <c r="G3" s="404"/>
      <c r="H3" s="404"/>
      <c r="I3" s="404"/>
      <c r="J3" s="404"/>
      <c r="K3" s="404"/>
      <c r="L3" s="267" t="s">
        <v>553</v>
      </c>
    </row>
    <row r="4" spans="1:12" ht="20.100000000000001" customHeight="1">
      <c r="A4" s="86"/>
      <c r="B4" s="86"/>
      <c r="C4" s="86"/>
      <c r="D4" s="86"/>
      <c r="E4" s="86"/>
      <c r="F4" s="86"/>
      <c r="G4" s="86"/>
      <c r="H4" s="86"/>
      <c r="I4" s="86"/>
      <c r="J4" s="86"/>
      <c r="K4" s="86"/>
    </row>
    <row r="5" spans="1:12" ht="20.100000000000001" customHeight="1">
      <c r="A5" s="86"/>
      <c r="B5" s="86"/>
      <c r="C5" s="86"/>
      <c r="D5" s="86"/>
      <c r="E5" s="86"/>
      <c r="F5" s="86"/>
      <c r="G5" s="86"/>
      <c r="H5" s="86"/>
      <c r="I5" s="86"/>
      <c r="J5" s="86"/>
      <c r="K5" s="86"/>
    </row>
    <row r="6" spans="1:12" ht="39.950000000000003" customHeight="1">
      <c r="B6" s="595" t="s">
        <v>209</v>
      </c>
      <c r="C6" s="595"/>
      <c r="D6" s="595"/>
      <c r="E6" s="595"/>
      <c r="F6" s="595"/>
      <c r="G6" s="595"/>
      <c r="H6" s="595"/>
      <c r="I6" s="595"/>
      <c r="J6" s="595"/>
      <c r="K6" s="66"/>
    </row>
    <row r="7" spans="1:12" ht="20.100000000000001" customHeight="1">
      <c r="B7" s="100"/>
      <c r="C7" s="100"/>
      <c r="D7" s="100"/>
      <c r="E7" s="100"/>
      <c r="F7" s="100"/>
      <c r="G7" s="100"/>
      <c r="H7" s="100"/>
      <c r="I7" s="100"/>
      <c r="J7" s="100"/>
      <c r="K7" s="66"/>
    </row>
    <row r="9" spans="1:12" ht="20.100000000000001" customHeight="1">
      <c r="G9" s="565" t="str">
        <f>IF('第一面～第五面'!AI10="","　　　　年　　月　　日",TEXT('第一面～第五面'!AI10,"ggge年m月d日"))</f>
        <v>　　　　年　　月　　日</v>
      </c>
      <c r="H9" s="565"/>
      <c r="I9" s="565"/>
      <c r="J9" s="565"/>
    </row>
    <row r="12" spans="1:12" ht="20.100000000000001" customHeight="1">
      <c r="C12" s="598" t="s">
        <v>7</v>
      </c>
      <c r="D12" s="598"/>
    </row>
    <row r="13" spans="1:12" ht="20.100000000000001" customHeight="1">
      <c r="C13" s="99"/>
      <c r="D13" s="99"/>
    </row>
    <row r="15" spans="1:12" ht="39.950000000000003" customHeight="1">
      <c r="E15" s="65" t="s">
        <v>8</v>
      </c>
      <c r="F15" s="599" t="str">
        <f>'第一面～第五面'!R13</f>
        <v/>
      </c>
      <c r="G15" s="599"/>
      <c r="H15" s="599"/>
      <c r="I15" s="599"/>
      <c r="J15" s="60"/>
    </row>
    <row r="16" spans="1:12" ht="39.950000000000003" customHeight="1">
      <c r="E16" s="65" t="s">
        <v>12</v>
      </c>
      <c r="F16" s="600" t="str">
        <f>'第一面～第五面'!R17</f>
        <v xml:space="preserve">
　　</v>
      </c>
      <c r="G16" s="600"/>
      <c r="H16" s="600"/>
      <c r="I16" s="600"/>
      <c r="J16" s="60"/>
    </row>
    <row r="17" spans="1:11" ht="20.100000000000001" customHeight="1">
      <c r="F17" s="451" t="s">
        <v>208</v>
      </c>
      <c r="G17" s="451"/>
      <c r="H17" s="451"/>
      <c r="I17" s="451"/>
    </row>
    <row r="19" spans="1:11" ht="20.100000000000001" customHeight="1">
      <c r="A19" s="451" t="s">
        <v>207</v>
      </c>
      <c r="B19" s="451"/>
      <c r="C19" s="451"/>
      <c r="D19" s="451"/>
      <c r="E19" s="451"/>
      <c r="F19" s="451"/>
      <c r="G19" s="451"/>
      <c r="H19" s="451"/>
      <c r="I19" s="451"/>
      <c r="J19" s="451"/>
      <c r="K19" s="451"/>
    </row>
    <row r="21" spans="1:11" ht="50.1" customHeight="1">
      <c r="B21" s="455" t="s">
        <v>74</v>
      </c>
      <c r="C21" s="457"/>
      <c r="D21" s="455" t="s">
        <v>206</v>
      </c>
      <c r="E21" s="456"/>
      <c r="F21" s="457"/>
      <c r="G21" s="589" t="s">
        <v>205</v>
      </c>
      <c r="H21" s="590"/>
      <c r="I21" s="591" t="s">
        <v>204</v>
      </c>
      <c r="J21" s="592"/>
      <c r="K21" s="593"/>
    </row>
    <row r="22" spans="1:11" ht="50.1" customHeight="1">
      <c r="B22" s="594"/>
      <c r="C22" s="586"/>
      <c r="D22" s="584"/>
      <c r="E22" s="585"/>
      <c r="F22" s="586"/>
      <c r="G22" s="200"/>
      <c r="H22" s="91" t="s">
        <v>203</v>
      </c>
      <c r="I22" s="587"/>
      <c r="J22" s="588"/>
      <c r="K22" s="91" t="s">
        <v>203</v>
      </c>
    </row>
    <row r="23" spans="1:11" ht="50.1" customHeight="1">
      <c r="B23" s="581"/>
      <c r="C23" s="583"/>
      <c r="D23" s="581"/>
      <c r="E23" s="582"/>
      <c r="F23" s="583"/>
      <c r="G23" s="201"/>
      <c r="H23" s="91" t="s">
        <v>203</v>
      </c>
      <c r="I23" s="596"/>
      <c r="J23" s="597"/>
      <c r="K23" s="91" t="s">
        <v>203</v>
      </c>
    </row>
    <row r="24" spans="1:11" ht="50.1" customHeight="1">
      <c r="B24" s="594"/>
      <c r="C24" s="586"/>
      <c r="D24" s="594"/>
      <c r="E24" s="585"/>
      <c r="F24" s="586"/>
      <c r="G24" s="200"/>
      <c r="H24" s="91" t="s">
        <v>203</v>
      </c>
      <c r="I24" s="587"/>
      <c r="J24" s="588"/>
      <c r="K24" s="91" t="s">
        <v>203</v>
      </c>
    </row>
    <row r="25" spans="1:11" ht="50.1" customHeight="1">
      <c r="B25" s="581"/>
      <c r="C25" s="583"/>
      <c r="D25" s="581"/>
      <c r="E25" s="582"/>
      <c r="F25" s="583"/>
      <c r="G25" s="201"/>
      <c r="H25" s="91" t="s">
        <v>203</v>
      </c>
      <c r="I25" s="596"/>
      <c r="J25" s="597"/>
      <c r="K25" s="91" t="s">
        <v>203</v>
      </c>
    </row>
    <row r="26" spans="1:11" ht="50.1" customHeight="1">
      <c r="B26" s="594"/>
      <c r="C26" s="586"/>
      <c r="D26" s="594"/>
      <c r="E26" s="585"/>
      <c r="F26" s="586"/>
      <c r="G26" s="200"/>
      <c r="H26" s="91" t="s">
        <v>203</v>
      </c>
      <c r="I26" s="587"/>
      <c r="J26" s="588"/>
      <c r="K26" s="91" t="s">
        <v>203</v>
      </c>
    </row>
    <row r="27" spans="1:11" ht="50.1" customHeight="1">
      <c r="B27" s="581"/>
      <c r="C27" s="583"/>
      <c r="D27" s="581"/>
      <c r="E27" s="582"/>
      <c r="F27" s="583"/>
      <c r="G27" s="201"/>
      <c r="H27" s="91" t="s">
        <v>203</v>
      </c>
      <c r="I27" s="596"/>
      <c r="J27" s="597"/>
      <c r="K27" s="91" t="s">
        <v>203</v>
      </c>
    </row>
  </sheetData>
  <mergeCells count="31">
    <mergeCell ref="F15:I15"/>
    <mergeCell ref="F16:I16"/>
    <mergeCell ref="B24:C24"/>
    <mergeCell ref="G9:J9"/>
    <mergeCell ref="D23:F23"/>
    <mergeCell ref="D24:F24"/>
    <mergeCell ref="A2:K2"/>
    <mergeCell ref="A3:K3"/>
    <mergeCell ref="B6:J6"/>
    <mergeCell ref="B27:C27"/>
    <mergeCell ref="D27:F27"/>
    <mergeCell ref="I27:J27"/>
    <mergeCell ref="C12:D12"/>
    <mergeCell ref="B26:C26"/>
    <mergeCell ref="D26:F26"/>
    <mergeCell ref="I26:J26"/>
    <mergeCell ref="I24:J24"/>
    <mergeCell ref="I25:J25"/>
    <mergeCell ref="A19:K19"/>
    <mergeCell ref="I23:J23"/>
    <mergeCell ref="B21:C21"/>
    <mergeCell ref="B25:C25"/>
    <mergeCell ref="D25:F25"/>
    <mergeCell ref="B23:C23"/>
    <mergeCell ref="F17:I17"/>
    <mergeCell ref="D21:F21"/>
    <mergeCell ref="D22:F22"/>
    <mergeCell ref="I22:J22"/>
    <mergeCell ref="G21:H21"/>
    <mergeCell ref="I21:K21"/>
    <mergeCell ref="B22:C22"/>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3"/>
  <sheetViews>
    <sheetView zoomScale="110" zoomScaleNormal="110" zoomScaleSheetLayoutView="100" workbookViewId="0">
      <selection activeCell="AV29" sqref="AV29"/>
    </sheetView>
  </sheetViews>
  <sheetFormatPr defaultColWidth="3.375" defaultRowHeight="15.95" customHeight="1"/>
  <cols>
    <col min="1" max="1" width="4.625" style="2" customWidth="1"/>
    <col min="2" max="2" width="2.125" style="2" customWidth="1"/>
    <col min="3" max="32" width="2.875" style="2" customWidth="1"/>
    <col min="33" max="33" width="0.375" style="2" customWidth="1"/>
    <col min="34" max="34" width="11" style="2" customWidth="1"/>
    <col min="35" max="35" width="9.75" style="2" customWidth="1"/>
    <col min="36" max="37" width="4.625" style="2" customWidth="1"/>
    <col min="38" max="38" width="10.625" style="2" customWidth="1"/>
    <col min="39" max="39" width="2.625" style="2" customWidth="1"/>
    <col min="40" max="40" width="5.5" style="36" customWidth="1"/>
    <col min="41"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4" ht="20.100000000000001" customHeight="1">
      <c r="A1" s="377" t="s">
        <v>163</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H1" s="169"/>
    </row>
    <row r="2" spans="1:34" ht="24.95" customHeight="1">
      <c r="A2" s="431" t="s">
        <v>330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H2" s="169"/>
    </row>
    <row r="3" spans="1:34" ht="24.95" customHeight="1">
      <c r="A3" s="404" t="s">
        <v>211</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H3" s="267" t="s">
        <v>553</v>
      </c>
    </row>
    <row r="4" spans="1:34" ht="15.95" customHeight="1" thickBot="1">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H4" s="169"/>
    </row>
    <row r="5" spans="1:34" ht="15.95" customHeight="1" thickBot="1">
      <c r="AB5" s="3" t="s">
        <v>180</v>
      </c>
      <c r="AC5" s="4" t="s">
        <v>212</v>
      </c>
      <c r="AD5" s="5" t="s">
        <v>213</v>
      </c>
      <c r="AE5" s="82"/>
      <c r="AH5" s="169"/>
    </row>
    <row r="6" spans="1:34" ht="15.95" customHeight="1">
      <c r="AB6" s="82"/>
      <c r="AC6" s="82"/>
      <c r="AD6" s="82"/>
      <c r="AE6" s="82"/>
      <c r="AH6" s="169"/>
    </row>
    <row r="7" spans="1:34" ht="15.95" customHeight="1" thickBot="1">
      <c r="D7" s="296" t="s">
        <v>17</v>
      </c>
      <c r="E7" s="296"/>
      <c r="F7" s="296"/>
      <c r="G7" s="296"/>
      <c r="K7" s="318" t="s">
        <v>19</v>
      </c>
      <c r="L7" s="318"/>
      <c r="M7" s="318"/>
      <c r="N7" s="318"/>
      <c r="O7" s="318"/>
      <c r="P7" s="318"/>
      <c r="Q7" s="318"/>
      <c r="R7" s="318"/>
      <c r="AH7" s="169"/>
    </row>
    <row r="8" spans="1:34" ht="15.95" customHeight="1" thickBot="1">
      <c r="C8" s="15" t="s">
        <v>214</v>
      </c>
      <c r="D8" s="12"/>
      <c r="E8" s="12"/>
      <c r="F8" s="12"/>
      <c r="G8" s="12"/>
      <c r="H8" s="13"/>
      <c r="J8" s="127" t="str">
        <f>'第一面～第五面'!R$24</f>
        <v/>
      </c>
      <c r="K8" s="128" t="str">
        <f>'第一面～第五面'!S$24</f>
        <v/>
      </c>
      <c r="L8" s="82" t="s">
        <v>334</v>
      </c>
      <c r="M8" s="81" t="str">
        <f>'第一面～第五面'!U$24</f>
        <v/>
      </c>
      <c r="N8" s="81" t="s">
        <v>335</v>
      </c>
      <c r="O8" s="127" t="str">
        <f>'第一面～第五面'!W$24</f>
        <v/>
      </c>
      <c r="P8" s="129" t="str">
        <f>'第一面～第五面'!X$24</f>
        <v/>
      </c>
      <c r="Q8" s="129" t="str">
        <f>'第一面～第五面'!Y$24</f>
        <v/>
      </c>
      <c r="R8" s="129" t="str">
        <f>'第一面～第五面'!Z$24</f>
        <v/>
      </c>
      <c r="S8" s="129" t="str">
        <f>'第一面～第五面'!AA$24</f>
        <v/>
      </c>
      <c r="T8" s="128" t="str">
        <f>'第一面～第五面'!AB$24</f>
        <v/>
      </c>
      <c r="AH8" s="169"/>
    </row>
    <row r="9" spans="1:34" ht="15.95" customHeight="1">
      <c r="L9" s="81"/>
      <c r="M9" s="81"/>
      <c r="AB9" s="601" t="s">
        <v>71</v>
      </c>
      <c r="AC9" s="601"/>
      <c r="AD9" s="601"/>
      <c r="AE9" s="31"/>
      <c r="AH9" s="169"/>
    </row>
    <row r="10" spans="1:34" ht="15.95" customHeight="1">
      <c r="L10" s="81"/>
      <c r="M10" s="81"/>
      <c r="AB10" s="67" t="s">
        <v>215</v>
      </c>
      <c r="AC10" s="18"/>
      <c r="AD10" s="19"/>
      <c r="AE10" s="14"/>
      <c r="AH10" s="169"/>
    </row>
    <row r="11" spans="1:34" ht="15.95" customHeight="1">
      <c r="L11" s="81"/>
      <c r="M11" s="81"/>
      <c r="AB11" s="32"/>
      <c r="AC11" s="14"/>
      <c r="AD11" s="14"/>
      <c r="AE11" s="14"/>
      <c r="AH11" s="169"/>
    </row>
    <row r="12" spans="1:34" ht="15.95" customHeight="1">
      <c r="E12" s="367" t="s">
        <v>74</v>
      </c>
      <c r="F12" s="367"/>
      <c r="G12" s="367"/>
      <c r="H12" s="367"/>
      <c r="J12" s="602"/>
      <c r="K12" s="602"/>
      <c r="L12" s="602"/>
      <c r="M12" s="602"/>
      <c r="N12" s="602"/>
      <c r="O12" s="602"/>
      <c r="P12" s="602"/>
      <c r="Q12" s="602"/>
      <c r="R12" s="602"/>
      <c r="S12" s="602"/>
      <c r="T12" s="602"/>
      <c r="U12" s="602"/>
      <c r="V12" s="602"/>
      <c r="W12" s="602"/>
      <c r="X12" s="602"/>
      <c r="Y12" s="602"/>
      <c r="Z12" s="602"/>
      <c r="AH12" s="169"/>
    </row>
    <row r="13" spans="1:34" ht="15.95" customHeight="1">
      <c r="E13" s="367" t="s">
        <v>216</v>
      </c>
      <c r="F13" s="367"/>
      <c r="G13" s="367"/>
      <c r="H13" s="367"/>
      <c r="J13" s="603"/>
      <c r="K13" s="603"/>
      <c r="L13" s="603"/>
      <c r="M13" s="81" t="s">
        <v>203</v>
      </c>
      <c r="O13" s="604" t="s">
        <v>217</v>
      </c>
      <c r="P13" s="604"/>
      <c r="Q13" s="604"/>
      <c r="R13" s="604"/>
      <c r="S13" s="604"/>
      <c r="T13" s="604"/>
      <c r="U13" s="604"/>
      <c r="W13" s="603"/>
      <c r="X13" s="603"/>
      <c r="Y13" s="603"/>
      <c r="Z13" s="81" t="s">
        <v>203</v>
      </c>
      <c r="AH13" s="196" t="str">
        <f>IF(J13=COUNTA(C18:C42),"","従業員数または記載人数に齟齬がないか確認ください")</f>
        <v>従業員数または記載人数に齟齬がないか確認ください</v>
      </c>
    </row>
    <row r="14" spans="1:34" ht="15.95" customHeight="1">
      <c r="AH14" s="196" t="str">
        <f>IF(W13=COUNTA(AK18:AK42),"","専任の宅建士数または専任の記載「○」に齟齬がないか確認ください")</f>
        <v/>
      </c>
    </row>
    <row r="15" spans="1:34" ht="15.95" customHeight="1" thickBot="1">
      <c r="A15" s="81" t="s">
        <v>2</v>
      </c>
      <c r="AH15" s="169"/>
    </row>
    <row r="16" spans="1:34" ht="15.95" customHeight="1" thickBot="1">
      <c r="A16" s="6" t="s">
        <v>218</v>
      </c>
      <c r="C16" s="315" t="s">
        <v>219</v>
      </c>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7"/>
      <c r="AE16" s="81"/>
      <c r="AH16" s="169"/>
    </row>
    <row r="17" spans="1:39" ht="32.1" customHeight="1" thickBot="1">
      <c r="C17" s="315" t="s">
        <v>12</v>
      </c>
      <c r="D17" s="316"/>
      <c r="E17" s="316"/>
      <c r="F17" s="316"/>
      <c r="G17" s="316"/>
      <c r="H17" s="316"/>
      <c r="I17" s="316"/>
      <c r="J17" s="316"/>
      <c r="K17" s="316"/>
      <c r="L17" s="317"/>
      <c r="M17" s="312" t="s">
        <v>36</v>
      </c>
      <c r="N17" s="313"/>
      <c r="O17" s="313"/>
      <c r="P17" s="313"/>
      <c r="Q17" s="313"/>
      <c r="R17" s="313"/>
      <c r="S17" s="314"/>
      <c r="T17" s="620" t="s">
        <v>220</v>
      </c>
      <c r="U17" s="621"/>
      <c r="V17" s="622" t="s">
        <v>221</v>
      </c>
      <c r="W17" s="623"/>
      <c r="X17" s="621"/>
      <c r="Y17" s="622" t="s">
        <v>222</v>
      </c>
      <c r="Z17" s="621"/>
      <c r="AA17" s="622" t="s">
        <v>223</v>
      </c>
      <c r="AB17" s="623"/>
      <c r="AC17" s="623"/>
      <c r="AD17" s="621"/>
      <c r="AE17" s="72"/>
      <c r="AH17" s="230" t="s">
        <v>12</v>
      </c>
      <c r="AI17" s="230" t="s">
        <v>36</v>
      </c>
      <c r="AJ17" s="230" t="s">
        <v>220</v>
      </c>
      <c r="AK17" s="230" t="s">
        <v>448</v>
      </c>
      <c r="AL17" s="169" t="s">
        <v>449</v>
      </c>
    </row>
    <row r="18" spans="1:39" ht="15.95" customHeight="1" thickBot="1">
      <c r="A18" s="68" t="s">
        <v>224</v>
      </c>
      <c r="C18" s="127" t="str">
        <f t="shared" ref="C18:D42" si="0">MID($AH18,COLUMN(C18)-2,1)</f>
        <v/>
      </c>
      <c r="D18" s="129" t="str">
        <f t="shared" si="0"/>
        <v/>
      </c>
      <c r="E18" s="129" t="str">
        <f t="shared" ref="E18:L42" si="1">MID($AH18,COLUMN(E18)-2,1)</f>
        <v/>
      </c>
      <c r="F18" s="129" t="str">
        <f t="shared" si="1"/>
        <v/>
      </c>
      <c r="G18" s="129" t="str">
        <f t="shared" si="1"/>
        <v/>
      </c>
      <c r="H18" s="129" t="str">
        <f t="shared" si="1"/>
        <v/>
      </c>
      <c r="I18" s="129" t="str">
        <f t="shared" si="1"/>
        <v/>
      </c>
      <c r="J18" s="129" t="str">
        <f t="shared" si="1"/>
        <v/>
      </c>
      <c r="K18" s="129" t="str">
        <f t="shared" si="1"/>
        <v/>
      </c>
      <c r="L18" s="128" t="str">
        <f t="shared" si="1"/>
        <v/>
      </c>
      <c r="M18" s="195" t="str">
        <f t="shared" ref="M18:S27" si="2">MID($AM18,COLUMN(M18)-COLUMN($L18),1)</f>
        <v/>
      </c>
      <c r="N18" s="144" t="str">
        <f t="shared" si="2"/>
        <v/>
      </c>
      <c r="O18" s="143" t="str">
        <f t="shared" si="2"/>
        <v/>
      </c>
      <c r="P18" s="144" t="str">
        <f t="shared" si="2"/>
        <v/>
      </c>
      <c r="Q18" s="143" t="str">
        <f t="shared" si="2"/>
        <v/>
      </c>
      <c r="R18" s="144" t="str">
        <f t="shared" si="2"/>
        <v/>
      </c>
      <c r="S18" s="128" t="str">
        <f t="shared" si="2"/>
        <v/>
      </c>
      <c r="T18" s="605" t="str">
        <f t="shared" ref="T18:T42" si="3">IF(AJ18="","1男 2女",AJ18)</f>
        <v>1男 2女</v>
      </c>
      <c r="U18" s="606"/>
      <c r="V18" s="607"/>
      <c r="W18" s="608"/>
      <c r="X18" s="609"/>
      <c r="Y18" s="610"/>
      <c r="Z18" s="611"/>
      <c r="AA18" s="612" t="str">
        <f t="shared" ref="AA18:AA42" si="4">AK18&amp;" "&amp;IF(AL18="","","["&amp;ASC(AL18)&amp;"]")</f>
        <v xml:space="preserve"> </v>
      </c>
      <c r="AB18" s="613"/>
      <c r="AC18" s="613"/>
      <c r="AD18" s="614"/>
      <c r="AE18" s="111"/>
      <c r="AH18" s="231"/>
      <c r="AI18" s="232"/>
      <c r="AJ18" s="233"/>
      <c r="AK18" s="233"/>
      <c r="AL18" s="197"/>
      <c r="AM18" s="36" t="str">
        <f t="shared" ref="AM18:AM42" si="5">IF(AI18="","",TEXT(AI18,"geemmdd"))</f>
        <v/>
      </c>
    </row>
    <row r="19" spans="1:39" ht="15.95" customHeight="1" thickBot="1">
      <c r="A19" s="68" t="s">
        <v>178</v>
      </c>
      <c r="C19" s="127" t="str">
        <f t="shared" si="0"/>
        <v/>
      </c>
      <c r="D19" s="129" t="str">
        <f t="shared" si="0"/>
        <v/>
      </c>
      <c r="E19" s="129" t="str">
        <f t="shared" si="1"/>
        <v/>
      </c>
      <c r="F19" s="129" t="str">
        <f t="shared" si="1"/>
        <v/>
      </c>
      <c r="G19" s="129" t="str">
        <f t="shared" si="1"/>
        <v/>
      </c>
      <c r="H19" s="129" t="str">
        <f t="shared" si="1"/>
        <v/>
      </c>
      <c r="I19" s="129" t="str">
        <f t="shared" si="1"/>
        <v/>
      </c>
      <c r="J19" s="129" t="str">
        <f t="shared" si="1"/>
        <v/>
      </c>
      <c r="K19" s="129" t="str">
        <f t="shared" si="1"/>
        <v/>
      </c>
      <c r="L19" s="128" t="str">
        <f t="shared" si="1"/>
        <v/>
      </c>
      <c r="M19" s="195" t="str">
        <f t="shared" si="2"/>
        <v/>
      </c>
      <c r="N19" s="144" t="str">
        <f t="shared" si="2"/>
        <v/>
      </c>
      <c r="O19" s="143" t="str">
        <f t="shared" si="2"/>
        <v/>
      </c>
      <c r="P19" s="144" t="str">
        <f t="shared" si="2"/>
        <v/>
      </c>
      <c r="Q19" s="143" t="str">
        <f t="shared" si="2"/>
        <v/>
      </c>
      <c r="R19" s="144" t="str">
        <f t="shared" si="2"/>
        <v/>
      </c>
      <c r="S19" s="128" t="str">
        <f t="shared" si="2"/>
        <v/>
      </c>
      <c r="T19" s="605" t="str">
        <f t="shared" si="3"/>
        <v>1男 2女</v>
      </c>
      <c r="U19" s="606"/>
      <c r="V19" s="615"/>
      <c r="W19" s="616"/>
      <c r="X19" s="617"/>
      <c r="Y19" s="618"/>
      <c r="Z19" s="619"/>
      <c r="AA19" s="612" t="str">
        <f t="shared" si="4"/>
        <v xml:space="preserve"> </v>
      </c>
      <c r="AB19" s="613"/>
      <c r="AC19" s="613"/>
      <c r="AD19" s="614"/>
      <c r="AE19" s="111"/>
      <c r="AH19" s="234"/>
      <c r="AI19" s="235"/>
      <c r="AJ19" s="236"/>
      <c r="AK19" s="236"/>
      <c r="AL19" s="198"/>
      <c r="AM19" s="36" t="str">
        <f t="shared" si="5"/>
        <v/>
      </c>
    </row>
    <row r="20" spans="1:39" ht="15.95" customHeight="1" thickBot="1">
      <c r="A20" s="68" t="s">
        <v>225</v>
      </c>
      <c r="C20" s="127" t="str">
        <f t="shared" si="0"/>
        <v/>
      </c>
      <c r="D20" s="129" t="str">
        <f t="shared" si="0"/>
        <v/>
      </c>
      <c r="E20" s="129" t="str">
        <f t="shared" si="1"/>
        <v/>
      </c>
      <c r="F20" s="129" t="str">
        <f t="shared" si="1"/>
        <v/>
      </c>
      <c r="G20" s="129" t="str">
        <f t="shared" si="1"/>
        <v/>
      </c>
      <c r="H20" s="129" t="str">
        <f t="shared" si="1"/>
        <v/>
      </c>
      <c r="I20" s="129" t="str">
        <f t="shared" si="1"/>
        <v/>
      </c>
      <c r="J20" s="129" t="str">
        <f t="shared" si="1"/>
        <v/>
      </c>
      <c r="K20" s="129" t="str">
        <f t="shared" si="1"/>
        <v/>
      </c>
      <c r="L20" s="128" t="str">
        <f t="shared" si="1"/>
        <v/>
      </c>
      <c r="M20" s="195" t="str">
        <f t="shared" si="2"/>
        <v/>
      </c>
      <c r="N20" s="144" t="str">
        <f t="shared" si="2"/>
        <v/>
      </c>
      <c r="O20" s="143" t="str">
        <f t="shared" si="2"/>
        <v/>
      </c>
      <c r="P20" s="144" t="str">
        <f t="shared" si="2"/>
        <v/>
      </c>
      <c r="Q20" s="143" t="str">
        <f t="shared" si="2"/>
        <v/>
      </c>
      <c r="R20" s="144" t="str">
        <f t="shared" si="2"/>
        <v/>
      </c>
      <c r="S20" s="128" t="str">
        <f t="shared" si="2"/>
        <v/>
      </c>
      <c r="T20" s="605" t="str">
        <f t="shared" si="3"/>
        <v>1男 2女</v>
      </c>
      <c r="U20" s="606"/>
      <c r="V20" s="607"/>
      <c r="W20" s="608"/>
      <c r="X20" s="609"/>
      <c r="Y20" s="610"/>
      <c r="Z20" s="611"/>
      <c r="AA20" s="612" t="str">
        <f t="shared" si="4"/>
        <v xml:space="preserve"> </v>
      </c>
      <c r="AB20" s="613"/>
      <c r="AC20" s="613"/>
      <c r="AD20" s="614"/>
      <c r="AE20" s="111"/>
      <c r="AH20" s="231"/>
      <c r="AI20" s="232"/>
      <c r="AJ20" s="233"/>
      <c r="AK20" s="233"/>
      <c r="AL20" s="197"/>
      <c r="AM20" s="36" t="str">
        <f t="shared" si="5"/>
        <v/>
      </c>
    </row>
    <row r="21" spans="1:39" ht="15.95" customHeight="1" thickBot="1">
      <c r="A21" s="68" t="s">
        <v>226</v>
      </c>
      <c r="C21" s="127" t="str">
        <f t="shared" si="0"/>
        <v/>
      </c>
      <c r="D21" s="129" t="str">
        <f t="shared" si="0"/>
        <v/>
      </c>
      <c r="E21" s="129" t="str">
        <f t="shared" si="1"/>
        <v/>
      </c>
      <c r="F21" s="129" t="str">
        <f t="shared" si="1"/>
        <v/>
      </c>
      <c r="G21" s="129" t="str">
        <f t="shared" si="1"/>
        <v/>
      </c>
      <c r="H21" s="129" t="str">
        <f t="shared" si="1"/>
        <v/>
      </c>
      <c r="I21" s="129" t="str">
        <f t="shared" si="1"/>
        <v/>
      </c>
      <c r="J21" s="129" t="str">
        <f t="shared" si="1"/>
        <v/>
      </c>
      <c r="K21" s="129" t="str">
        <f t="shared" si="1"/>
        <v/>
      </c>
      <c r="L21" s="128" t="str">
        <f t="shared" si="1"/>
        <v/>
      </c>
      <c r="M21" s="195" t="str">
        <f t="shared" si="2"/>
        <v/>
      </c>
      <c r="N21" s="144" t="str">
        <f t="shared" si="2"/>
        <v/>
      </c>
      <c r="O21" s="143" t="str">
        <f t="shared" si="2"/>
        <v/>
      </c>
      <c r="P21" s="144" t="str">
        <f t="shared" si="2"/>
        <v/>
      </c>
      <c r="Q21" s="143" t="str">
        <f t="shared" si="2"/>
        <v/>
      </c>
      <c r="R21" s="144" t="str">
        <f t="shared" si="2"/>
        <v/>
      </c>
      <c r="S21" s="128" t="str">
        <f t="shared" si="2"/>
        <v/>
      </c>
      <c r="T21" s="605" t="str">
        <f t="shared" si="3"/>
        <v>1男 2女</v>
      </c>
      <c r="U21" s="606"/>
      <c r="V21" s="615"/>
      <c r="W21" s="616"/>
      <c r="X21" s="617"/>
      <c r="Y21" s="618"/>
      <c r="Z21" s="619"/>
      <c r="AA21" s="612" t="str">
        <f t="shared" si="4"/>
        <v xml:space="preserve"> </v>
      </c>
      <c r="AB21" s="613"/>
      <c r="AC21" s="613"/>
      <c r="AD21" s="614"/>
      <c r="AE21" s="111"/>
      <c r="AH21" s="234"/>
      <c r="AI21" s="235"/>
      <c r="AJ21" s="236"/>
      <c r="AK21" s="236"/>
      <c r="AL21" s="198"/>
      <c r="AM21" s="36" t="str">
        <f t="shared" si="5"/>
        <v/>
      </c>
    </row>
    <row r="22" spans="1:39" ht="15.95" customHeight="1" thickBot="1">
      <c r="A22" s="68" t="s">
        <v>227</v>
      </c>
      <c r="C22" s="127" t="str">
        <f t="shared" si="0"/>
        <v/>
      </c>
      <c r="D22" s="129" t="str">
        <f t="shared" si="0"/>
        <v/>
      </c>
      <c r="E22" s="129" t="str">
        <f t="shared" si="1"/>
        <v/>
      </c>
      <c r="F22" s="129" t="str">
        <f t="shared" si="1"/>
        <v/>
      </c>
      <c r="G22" s="129" t="str">
        <f t="shared" si="1"/>
        <v/>
      </c>
      <c r="H22" s="129" t="str">
        <f t="shared" si="1"/>
        <v/>
      </c>
      <c r="I22" s="129" t="str">
        <f t="shared" si="1"/>
        <v/>
      </c>
      <c r="J22" s="129" t="str">
        <f t="shared" si="1"/>
        <v/>
      </c>
      <c r="K22" s="129" t="str">
        <f t="shared" si="1"/>
        <v/>
      </c>
      <c r="L22" s="128" t="str">
        <f t="shared" si="1"/>
        <v/>
      </c>
      <c r="M22" s="195" t="str">
        <f t="shared" si="2"/>
        <v/>
      </c>
      <c r="N22" s="144" t="str">
        <f t="shared" si="2"/>
        <v/>
      </c>
      <c r="O22" s="143" t="str">
        <f t="shared" si="2"/>
        <v/>
      </c>
      <c r="P22" s="144" t="str">
        <f t="shared" si="2"/>
        <v/>
      </c>
      <c r="Q22" s="143" t="str">
        <f t="shared" si="2"/>
        <v/>
      </c>
      <c r="R22" s="144" t="str">
        <f t="shared" si="2"/>
        <v/>
      </c>
      <c r="S22" s="128" t="str">
        <f t="shared" si="2"/>
        <v/>
      </c>
      <c r="T22" s="605" t="str">
        <f t="shared" si="3"/>
        <v>1男 2女</v>
      </c>
      <c r="U22" s="606"/>
      <c r="V22" s="607"/>
      <c r="W22" s="608"/>
      <c r="X22" s="609"/>
      <c r="Y22" s="610"/>
      <c r="Z22" s="611"/>
      <c r="AA22" s="612" t="str">
        <f t="shared" si="4"/>
        <v xml:space="preserve"> </v>
      </c>
      <c r="AB22" s="613"/>
      <c r="AC22" s="613"/>
      <c r="AD22" s="614"/>
      <c r="AE22" s="111"/>
      <c r="AH22" s="231"/>
      <c r="AI22" s="232"/>
      <c r="AJ22" s="233"/>
      <c r="AK22" s="233"/>
      <c r="AL22" s="197"/>
      <c r="AM22" s="36" t="str">
        <f t="shared" si="5"/>
        <v/>
      </c>
    </row>
    <row r="23" spans="1:39" ht="15.95" customHeight="1" thickBot="1">
      <c r="A23" s="68" t="s">
        <v>228</v>
      </c>
      <c r="C23" s="127" t="str">
        <f t="shared" si="0"/>
        <v/>
      </c>
      <c r="D23" s="129" t="str">
        <f t="shared" si="0"/>
        <v/>
      </c>
      <c r="E23" s="129" t="str">
        <f t="shared" si="1"/>
        <v/>
      </c>
      <c r="F23" s="129" t="str">
        <f t="shared" si="1"/>
        <v/>
      </c>
      <c r="G23" s="129" t="str">
        <f t="shared" si="1"/>
        <v/>
      </c>
      <c r="H23" s="129" t="str">
        <f t="shared" si="1"/>
        <v/>
      </c>
      <c r="I23" s="129" t="str">
        <f t="shared" si="1"/>
        <v/>
      </c>
      <c r="J23" s="129" t="str">
        <f t="shared" si="1"/>
        <v/>
      </c>
      <c r="K23" s="129" t="str">
        <f t="shared" si="1"/>
        <v/>
      </c>
      <c r="L23" s="128" t="str">
        <f t="shared" si="1"/>
        <v/>
      </c>
      <c r="M23" s="195" t="str">
        <f t="shared" si="2"/>
        <v/>
      </c>
      <c r="N23" s="144" t="str">
        <f t="shared" si="2"/>
        <v/>
      </c>
      <c r="O23" s="143" t="str">
        <f t="shared" si="2"/>
        <v/>
      </c>
      <c r="P23" s="144" t="str">
        <f t="shared" si="2"/>
        <v/>
      </c>
      <c r="Q23" s="143" t="str">
        <f t="shared" si="2"/>
        <v/>
      </c>
      <c r="R23" s="144" t="str">
        <f t="shared" si="2"/>
        <v/>
      </c>
      <c r="S23" s="128" t="str">
        <f t="shared" si="2"/>
        <v/>
      </c>
      <c r="T23" s="605" t="str">
        <f t="shared" si="3"/>
        <v>1男 2女</v>
      </c>
      <c r="U23" s="606"/>
      <c r="V23" s="615"/>
      <c r="W23" s="616"/>
      <c r="X23" s="617"/>
      <c r="Y23" s="618"/>
      <c r="Z23" s="619"/>
      <c r="AA23" s="612" t="str">
        <f t="shared" si="4"/>
        <v xml:space="preserve"> </v>
      </c>
      <c r="AB23" s="613"/>
      <c r="AC23" s="613"/>
      <c r="AD23" s="614"/>
      <c r="AE23" s="111"/>
      <c r="AH23" s="234"/>
      <c r="AI23" s="235"/>
      <c r="AJ23" s="236"/>
      <c r="AK23" s="236"/>
      <c r="AL23" s="198"/>
      <c r="AM23" s="36" t="str">
        <f t="shared" si="5"/>
        <v/>
      </c>
    </row>
    <row r="24" spans="1:39" ht="15.95" customHeight="1" thickBot="1">
      <c r="A24" s="68" t="s">
        <v>212</v>
      </c>
      <c r="C24" s="127" t="str">
        <f t="shared" si="0"/>
        <v/>
      </c>
      <c r="D24" s="129" t="str">
        <f t="shared" si="0"/>
        <v/>
      </c>
      <c r="E24" s="129" t="str">
        <f t="shared" si="1"/>
        <v/>
      </c>
      <c r="F24" s="129" t="str">
        <f t="shared" si="1"/>
        <v/>
      </c>
      <c r="G24" s="129" t="str">
        <f t="shared" si="1"/>
        <v/>
      </c>
      <c r="H24" s="129" t="str">
        <f t="shared" si="1"/>
        <v/>
      </c>
      <c r="I24" s="129" t="str">
        <f t="shared" si="1"/>
        <v/>
      </c>
      <c r="J24" s="129" t="str">
        <f t="shared" si="1"/>
        <v/>
      </c>
      <c r="K24" s="129" t="str">
        <f t="shared" si="1"/>
        <v/>
      </c>
      <c r="L24" s="128" t="str">
        <f t="shared" si="1"/>
        <v/>
      </c>
      <c r="M24" s="195" t="str">
        <f t="shared" si="2"/>
        <v/>
      </c>
      <c r="N24" s="144" t="str">
        <f t="shared" si="2"/>
        <v/>
      </c>
      <c r="O24" s="143" t="str">
        <f t="shared" si="2"/>
        <v/>
      </c>
      <c r="P24" s="144" t="str">
        <f t="shared" si="2"/>
        <v/>
      </c>
      <c r="Q24" s="143" t="str">
        <f t="shared" si="2"/>
        <v/>
      </c>
      <c r="R24" s="144" t="str">
        <f t="shared" si="2"/>
        <v/>
      </c>
      <c r="S24" s="128" t="str">
        <f t="shared" si="2"/>
        <v/>
      </c>
      <c r="T24" s="605" t="str">
        <f t="shared" si="3"/>
        <v>1男 2女</v>
      </c>
      <c r="U24" s="606"/>
      <c r="V24" s="607"/>
      <c r="W24" s="608"/>
      <c r="X24" s="609"/>
      <c r="Y24" s="610"/>
      <c r="Z24" s="611"/>
      <c r="AA24" s="612" t="str">
        <f t="shared" si="4"/>
        <v xml:space="preserve"> </v>
      </c>
      <c r="AB24" s="613"/>
      <c r="AC24" s="613"/>
      <c r="AD24" s="614"/>
      <c r="AE24" s="111"/>
      <c r="AH24" s="231"/>
      <c r="AI24" s="232"/>
      <c r="AJ24" s="233"/>
      <c r="AK24" s="233"/>
      <c r="AL24" s="197"/>
      <c r="AM24" s="36" t="str">
        <f t="shared" si="5"/>
        <v/>
      </c>
    </row>
    <row r="25" spans="1:39" ht="15.95" customHeight="1" thickBot="1">
      <c r="A25" s="68" t="s">
        <v>229</v>
      </c>
      <c r="C25" s="127" t="str">
        <f t="shared" si="0"/>
        <v/>
      </c>
      <c r="D25" s="129" t="str">
        <f t="shared" si="0"/>
        <v/>
      </c>
      <c r="E25" s="129" t="str">
        <f t="shared" si="1"/>
        <v/>
      </c>
      <c r="F25" s="129" t="str">
        <f t="shared" si="1"/>
        <v/>
      </c>
      <c r="G25" s="129" t="str">
        <f t="shared" si="1"/>
        <v/>
      </c>
      <c r="H25" s="129" t="str">
        <f t="shared" si="1"/>
        <v/>
      </c>
      <c r="I25" s="129" t="str">
        <f t="shared" si="1"/>
        <v/>
      </c>
      <c r="J25" s="129" t="str">
        <f t="shared" si="1"/>
        <v/>
      </c>
      <c r="K25" s="129" t="str">
        <f t="shared" si="1"/>
        <v/>
      </c>
      <c r="L25" s="128" t="str">
        <f t="shared" si="1"/>
        <v/>
      </c>
      <c r="M25" s="195" t="str">
        <f t="shared" si="2"/>
        <v/>
      </c>
      <c r="N25" s="144" t="str">
        <f t="shared" si="2"/>
        <v/>
      </c>
      <c r="O25" s="143" t="str">
        <f t="shared" si="2"/>
        <v/>
      </c>
      <c r="P25" s="144" t="str">
        <f t="shared" si="2"/>
        <v/>
      </c>
      <c r="Q25" s="143" t="str">
        <f t="shared" si="2"/>
        <v/>
      </c>
      <c r="R25" s="144" t="str">
        <f t="shared" si="2"/>
        <v/>
      </c>
      <c r="S25" s="128" t="str">
        <f t="shared" si="2"/>
        <v/>
      </c>
      <c r="T25" s="605" t="str">
        <f t="shared" si="3"/>
        <v>1男 2女</v>
      </c>
      <c r="U25" s="606"/>
      <c r="V25" s="615"/>
      <c r="W25" s="616"/>
      <c r="X25" s="617"/>
      <c r="Y25" s="618"/>
      <c r="Z25" s="619"/>
      <c r="AA25" s="612" t="str">
        <f t="shared" si="4"/>
        <v xml:space="preserve"> </v>
      </c>
      <c r="AB25" s="613"/>
      <c r="AC25" s="613"/>
      <c r="AD25" s="614"/>
      <c r="AE25" s="111"/>
      <c r="AH25" s="234"/>
      <c r="AI25" s="235"/>
      <c r="AJ25" s="236"/>
      <c r="AK25" s="236"/>
      <c r="AL25" s="198"/>
      <c r="AM25" s="36" t="str">
        <f t="shared" si="5"/>
        <v/>
      </c>
    </row>
    <row r="26" spans="1:39" ht="15.95" customHeight="1" thickBot="1">
      <c r="A26" s="68" t="s">
        <v>230</v>
      </c>
      <c r="C26" s="127" t="str">
        <f t="shared" si="0"/>
        <v/>
      </c>
      <c r="D26" s="129" t="str">
        <f t="shared" si="0"/>
        <v/>
      </c>
      <c r="E26" s="129" t="str">
        <f t="shared" si="1"/>
        <v/>
      </c>
      <c r="F26" s="129" t="str">
        <f t="shared" si="1"/>
        <v/>
      </c>
      <c r="G26" s="129" t="str">
        <f t="shared" si="1"/>
        <v/>
      </c>
      <c r="H26" s="129" t="str">
        <f t="shared" si="1"/>
        <v/>
      </c>
      <c r="I26" s="129" t="str">
        <f t="shared" si="1"/>
        <v/>
      </c>
      <c r="J26" s="129" t="str">
        <f t="shared" si="1"/>
        <v/>
      </c>
      <c r="K26" s="129" t="str">
        <f t="shared" si="1"/>
        <v/>
      </c>
      <c r="L26" s="128" t="str">
        <f t="shared" si="1"/>
        <v/>
      </c>
      <c r="M26" s="195" t="str">
        <f t="shared" si="2"/>
        <v/>
      </c>
      <c r="N26" s="144" t="str">
        <f t="shared" si="2"/>
        <v/>
      </c>
      <c r="O26" s="143" t="str">
        <f t="shared" si="2"/>
        <v/>
      </c>
      <c r="P26" s="144" t="str">
        <f t="shared" si="2"/>
        <v/>
      </c>
      <c r="Q26" s="143" t="str">
        <f t="shared" si="2"/>
        <v/>
      </c>
      <c r="R26" s="144" t="str">
        <f t="shared" si="2"/>
        <v/>
      </c>
      <c r="S26" s="128" t="str">
        <f t="shared" si="2"/>
        <v/>
      </c>
      <c r="T26" s="605" t="str">
        <f t="shared" si="3"/>
        <v>1男 2女</v>
      </c>
      <c r="U26" s="606"/>
      <c r="V26" s="607"/>
      <c r="W26" s="608"/>
      <c r="X26" s="609"/>
      <c r="Y26" s="610"/>
      <c r="Z26" s="611"/>
      <c r="AA26" s="612" t="str">
        <f t="shared" si="4"/>
        <v xml:space="preserve"> </v>
      </c>
      <c r="AB26" s="613"/>
      <c r="AC26" s="613"/>
      <c r="AD26" s="614"/>
      <c r="AE26" s="111"/>
      <c r="AH26" s="231"/>
      <c r="AI26" s="232"/>
      <c r="AJ26" s="233"/>
      <c r="AK26" s="233"/>
      <c r="AL26" s="197"/>
      <c r="AM26" s="36" t="str">
        <f t="shared" si="5"/>
        <v/>
      </c>
    </row>
    <row r="27" spans="1:39" ht="15.95" customHeight="1" thickBot="1">
      <c r="A27" s="68" t="s">
        <v>231</v>
      </c>
      <c r="C27" s="127" t="str">
        <f t="shared" si="0"/>
        <v/>
      </c>
      <c r="D27" s="129" t="str">
        <f t="shared" si="0"/>
        <v/>
      </c>
      <c r="E27" s="129" t="str">
        <f t="shared" si="1"/>
        <v/>
      </c>
      <c r="F27" s="129" t="str">
        <f t="shared" si="1"/>
        <v/>
      </c>
      <c r="G27" s="129" t="str">
        <f t="shared" si="1"/>
        <v/>
      </c>
      <c r="H27" s="129" t="str">
        <f t="shared" si="1"/>
        <v/>
      </c>
      <c r="I27" s="129" t="str">
        <f t="shared" si="1"/>
        <v/>
      </c>
      <c r="J27" s="129" t="str">
        <f t="shared" si="1"/>
        <v/>
      </c>
      <c r="K27" s="129" t="str">
        <f t="shared" si="1"/>
        <v/>
      </c>
      <c r="L27" s="128" t="str">
        <f t="shared" si="1"/>
        <v/>
      </c>
      <c r="M27" s="195" t="str">
        <f t="shared" si="2"/>
        <v/>
      </c>
      <c r="N27" s="144" t="str">
        <f t="shared" si="2"/>
        <v/>
      </c>
      <c r="O27" s="143" t="str">
        <f t="shared" si="2"/>
        <v/>
      </c>
      <c r="P27" s="144" t="str">
        <f t="shared" si="2"/>
        <v/>
      </c>
      <c r="Q27" s="143" t="str">
        <f t="shared" si="2"/>
        <v/>
      </c>
      <c r="R27" s="144" t="str">
        <f t="shared" si="2"/>
        <v/>
      </c>
      <c r="S27" s="128" t="str">
        <f t="shared" si="2"/>
        <v/>
      </c>
      <c r="T27" s="605" t="str">
        <f t="shared" si="3"/>
        <v>1男 2女</v>
      </c>
      <c r="U27" s="606"/>
      <c r="V27" s="615"/>
      <c r="W27" s="616"/>
      <c r="X27" s="617"/>
      <c r="Y27" s="618"/>
      <c r="Z27" s="619"/>
      <c r="AA27" s="612" t="str">
        <f t="shared" si="4"/>
        <v xml:space="preserve"> </v>
      </c>
      <c r="AB27" s="613"/>
      <c r="AC27" s="613"/>
      <c r="AD27" s="614"/>
      <c r="AE27" s="111"/>
      <c r="AH27" s="234"/>
      <c r="AI27" s="235"/>
      <c r="AJ27" s="236"/>
      <c r="AK27" s="236"/>
      <c r="AL27" s="198"/>
      <c r="AM27" s="36" t="str">
        <f t="shared" si="5"/>
        <v/>
      </c>
    </row>
    <row r="28" spans="1:39" ht="15.95" customHeight="1" thickBot="1">
      <c r="A28" s="68" t="s">
        <v>232</v>
      </c>
      <c r="C28" s="127" t="str">
        <f t="shared" si="0"/>
        <v/>
      </c>
      <c r="D28" s="129" t="str">
        <f t="shared" si="0"/>
        <v/>
      </c>
      <c r="E28" s="129" t="str">
        <f t="shared" si="1"/>
        <v/>
      </c>
      <c r="F28" s="129" t="str">
        <f t="shared" si="1"/>
        <v/>
      </c>
      <c r="G28" s="129" t="str">
        <f t="shared" si="1"/>
        <v/>
      </c>
      <c r="H28" s="129" t="str">
        <f t="shared" si="1"/>
        <v/>
      </c>
      <c r="I28" s="129" t="str">
        <f t="shared" si="1"/>
        <v/>
      </c>
      <c r="J28" s="129" t="str">
        <f t="shared" si="1"/>
        <v/>
      </c>
      <c r="K28" s="129" t="str">
        <f t="shared" si="1"/>
        <v/>
      </c>
      <c r="L28" s="128" t="str">
        <f t="shared" si="1"/>
        <v/>
      </c>
      <c r="M28" s="195" t="str">
        <f t="shared" ref="M28:S42" si="6">MID($AM28,COLUMN(M28)-COLUMN($L28),1)</f>
        <v/>
      </c>
      <c r="N28" s="144" t="str">
        <f t="shared" si="6"/>
        <v/>
      </c>
      <c r="O28" s="143" t="str">
        <f t="shared" si="6"/>
        <v/>
      </c>
      <c r="P28" s="144" t="str">
        <f t="shared" si="6"/>
        <v/>
      </c>
      <c r="Q28" s="143" t="str">
        <f t="shared" si="6"/>
        <v/>
      </c>
      <c r="R28" s="144" t="str">
        <f t="shared" si="6"/>
        <v/>
      </c>
      <c r="S28" s="128" t="str">
        <f t="shared" si="6"/>
        <v/>
      </c>
      <c r="T28" s="605" t="str">
        <f t="shared" si="3"/>
        <v>1男 2女</v>
      </c>
      <c r="U28" s="606"/>
      <c r="V28" s="607"/>
      <c r="W28" s="608"/>
      <c r="X28" s="609"/>
      <c r="Y28" s="610"/>
      <c r="Z28" s="611"/>
      <c r="AA28" s="612" t="str">
        <f t="shared" si="4"/>
        <v xml:space="preserve"> </v>
      </c>
      <c r="AB28" s="613"/>
      <c r="AC28" s="613"/>
      <c r="AD28" s="614"/>
      <c r="AE28" s="111"/>
      <c r="AH28" s="231"/>
      <c r="AI28" s="232"/>
      <c r="AJ28" s="233"/>
      <c r="AK28" s="233"/>
      <c r="AL28" s="197"/>
      <c r="AM28" s="36" t="str">
        <f t="shared" si="5"/>
        <v/>
      </c>
    </row>
    <row r="29" spans="1:39" ht="15.95" customHeight="1" thickBot="1">
      <c r="A29" s="68" t="s">
        <v>233</v>
      </c>
      <c r="C29" s="127" t="str">
        <f t="shared" si="0"/>
        <v/>
      </c>
      <c r="D29" s="129" t="str">
        <f t="shared" si="0"/>
        <v/>
      </c>
      <c r="E29" s="129" t="str">
        <f t="shared" si="1"/>
        <v/>
      </c>
      <c r="F29" s="129" t="str">
        <f t="shared" si="1"/>
        <v/>
      </c>
      <c r="G29" s="129" t="str">
        <f t="shared" si="1"/>
        <v/>
      </c>
      <c r="H29" s="129" t="str">
        <f t="shared" si="1"/>
        <v/>
      </c>
      <c r="I29" s="129" t="str">
        <f t="shared" si="1"/>
        <v/>
      </c>
      <c r="J29" s="129" t="str">
        <f t="shared" si="1"/>
        <v/>
      </c>
      <c r="K29" s="129" t="str">
        <f t="shared" si="1"/>
        <v/>
      </c>
      <c r="L29" s="128" t="str">
        <f t="shared" si="1"/>
        <v/>
      </c>
      <c r="M29" s="195" t="str">
        <f t="shared" si="6"/>
        <v/>
      </c>
      <c r="N29" s="144" t="str">
        <f t="shared" si="6"/>
        <v/>
      </c>
      <c r="O29" s="143" t="str">
        <f t="shared" si="6"/>
        <v/>
      </c>
      <c r="P29" s="144" t="str">
        <f t="shared" si="6"/>
        <v/>
      </c>
      <c r="Q29" s="143" t="str">
        <f t="shared" si="6"/>
        <v/>
      </c>
      <c r="R29" s="144" t="str">
        <f t="shared" si="6"/>
        <v/>
      </c>
      <c r="S29" s="128" t="str">
        <f t="shared" si="6"/>
        <v/>
      </c>
      <c r="T29" s="605" t="str">
        <f t="shared" si="3"/>
        <v>1男 2女</v>
      </c>
      <c r="U29" s="606"/>
      <c r="V29" s="615"/>
      <c r="W29" s="616"/>
      <c r="X29" s="617"/>
      <c r="Y29" s="618"/>
      <c r="Z29" s="619"/>
      <c r="AA29" s="612" t="str">
        <f t="shared" si="4"/>
        <v xml:space="preserve"> </v>
      </c>
      <c r="AB29" s="613"/>
      <c r="AC29" s="613"/>
      <c r="AD29" s="614"/>
      <c r="AE29" s="111"/>
      <c r="AH29" s="234"/>
      <c r="AI29" s="235"/>
      <c r="AJ29" s="236"/>
      <c r="AK29" s="236"/>
      <c r="AL29" s="198"/>
      <c r="AM29" s="36" t="str">
        <f t="shared" si="5"/>
        <v/>
      </c>
    </row>
    <row r="30" spans="1:39" ht="15.95" customHeight="1" thickBot="1">
      <c r="A30" s="68" t="s">
        <v>234</v>
      </c>
      <c r="C30" s="127" t="str">
        <f t="shared" si="0"/>
        <v/>
      </c>
      <c r="D30" s="129" t="str">
        <f t="shared" si="0"/>
        <v/>
      </c>
      <c r="E30" s="129" t="str">
        <f t="shared" si="1"/>
        <v/>
      </c>
      <c r="F30" s="129" t="str">
        <f t="shared" si="1"/>
        <v/>
      </c>
      <c r="G30" s="129" t="str">
        <f t="shared" si="1"/>
        <v/>
      </c>
      <c r="H30" s="129" t="str">
        <f t="shared" si="1"/>
        <v/>
      </c>
      <c r="I30" s="129" t="str">
        <f t="shared" si="1"/>
        <v/>
      </c>
      <c r="J30" s="129" t="str">
        <f t="shared" si="1"/>
        <v/>
      </c>
      <c r="K30" s="129" t="str">
        <f t="shared" si="1"/>
        <v/>
      </c>
      <c r="L30" s="128" t="str">
        <f t="shared" si="1"/>
        <v/>
      </c>
      <c r="M30" s="195" t="str">
        <f t="shared" si="6"/>
        <v/>
      </c>
      <c r="N30" s="144" t="str">
        <f t="shared" si="6"/>
        <v/>
      </c>
      <c r="O30" s="143" t="str">
        <f t="shared" si="6"/>
        <v/>
      </c>
      <c r="P30" s="144" t="str">
        <f t="shared" si="6"/>
        <v/>
      </c>
      <c r="Q30" s="143" t="str">
        <f t="shared" si="6"/>
        <v/>
      </c>
      <c r="R30" s="144" t="str">
        <f t="shared" si="6"/>
        <v/>
      </c>
      <c r="S30" s="128" t="str">
        <f t="shared" si="6"/>
        <v/>
      </c>
      <c r="T30" s="605" t="str">
        <f t="shared" si="3"/>
        <v>1男 2女</v>
      </c>
      <c r="U30" s="606"/>
      <c r="V30" s="607"/>
      <c r="W30" s="608"/>
      <c r="X30" s="609"/>
      <c r="Y30" s="610"/>
      <c r="Z30" s="611"/>
      <c r="AA30" s="612" t="str">
        <f t="shared" si="4"/>
        <v xml:space="preserve"> </v>
      </c>
      <c r="AB30" s="613"/>
      <c r="AC30" s="613"/>
      <c r="AD30" s="614"/>
      <c r="AE30" s="111"/>
      <c r="AH30" s="231"/>
      <c r="AI30" s="232"/>
      <c r="AJ30" s="233"/>
      <c r="AK30" s="233"/>
      <c r="AL30" s="197"/>
      <c r="AM30" s="36" t="str">
        <f t="shared" si="5"/>
        <v/>
      </c>
    </row>
    <row r="31" spans="1:39" ht="15.95" customHeight="1" thickBot="1">
      <c r="A31" s="68" t="s">
        <v>235</v>
      </c>
      <c r="C31" s="127" t="str">
        <f t="shared" si="0"/>
        <v/>
      </c>
      <c r="D31" s="129" t="str">
        <f t="shared" si="0"/>
        <v/>
      </c>
      <c r="E31" s="129" t="str">
        <f t="shared" si="1"/>
        <v/>
      </c>
      <c r="F31" s="129" t="str">
        <f t="shared" si="1"/>
        <v/>
      </c>
      <c r="G31" s="129" t="str">
        <f t="shared" si="1"/>
        <v/>
      </c>
      <c r="H31" s="129" t="str">
        <f t="shared" si="1"/>
        <v/>
      </c>
      <c r="I31" s="129" t="str">
        <f t="shared" si="1"/>
        <v/>
      </c>
      <c r="J31" s="129" t="str">
        <f t="shared" si="1"/>
        <v/>
      </c>
      <c r="K31" s="129" t="str">
        <f t="shared" si="1"/>
        <v/>
      </c>
      <c r="L31" s="128" t="str">
        <f t="shared" si="1"/>
        <v/>
      </c>
      <c r="M31" s="195" t="str">
        <f t="shared" si="6"/>
        <v/>
      </c>
      <c r="N31" s="144" t="str">
        <f t="shared" si="6"/>
        <v/>
      </c>
      <c r="O31" s="143" t="str">
        <f t="shared" si="6"/>
        <v/>
      </c>
      <c r="P31" s="144" t="str">
        <f t="shared" si="6"/>
        <v/>
      </c>
      <c r="Q31" s="143" t="str">
        <f t="shared" si="6"/>
        <v/>
      </c>
      <c r="R31" s="144" t="str">
        <f t="shared" si="6"/>
        <v/>
      </c>
      <c r="S31" s="128" t="str">
        <f t="shared" si="6"/>
        <v/>
      </c>
      <c r="T31" s="605" t="str">
        <f t="shared" si="3"/>
        <v>1男 2女</v>
      </c>
      <c r="U31" s="606"/>
      <c r="V31" s="615"/>
      <c r="W31" s="616"/>
      <c r="X31" s="617"/>
      <c r="Y31" s="618"/>
      <c r="Z31" s="619"/>
      <c r="AA31" s="612" t="str">
        <f t="shared" si="4"/>
        <v xml:space="preserve"> </v>
      </c>
      <c r="AB31" s="613"/>
      <c r="AC31" s="613"/>
      <c r="AD31" s="614"/>
      <c r="AE31" s="111"/>
      <c r="AH31" s="234"/>
      <c r="AI31" s="235"/>
      <c r="AJ31" s="236"/>
      <c r="AK31" s="236"/>
      <c r="AL31" s="198"/>
      <c r="AM31" s="36" t="str">
        <f t="shared" si="5"/>
        <v/>
      </c>
    </row>
    <row r="32" spans="1:39" ht="15.95" customHeight="1" thickBot="1">
      <c r="A32" s="68" t="s">
        <v>236</v>
      </c>
      <c r="C32" s="127" t="str">
        <f t="shared" si="0"/>
        <v/>
      </c>
      <c r="D32" s="129" t="str">
        <f t="shared" si="0"/>
        <v/>
      </c>
      <c r="E32" s="129" t="str">
        <f t="shared" si="1"/>
        <v/>
      </c>
      <c r="F32" s="129" t="str">
        <f t="shared" si="1"/>
        <v/>
      </c>
      <c r="G32" s="129" t="str">
        <f t="shared" si="1"/>
        <v/>
      </c>
      <c r="H32" s="129" t="str">
        <f t="shared" si="1"/>
        <v/>
      </c>
      <c r="I32" s="129" t="str">
        <f t="shared" si="1"/>
        <v/>
      </c>
      <c r="J32" s="129" t="str">
        <f t="shared" si="1"/>
        <v/>
      </c>
      <c r="K32" s="129" t="str">
        <f t="shared" si="1"/>
        <v/>
      </c>
      <c r="L32" s="128" t="str">
        <f t="shared" si="1"/>
        <v/>
      </c>
      <c r="M32" s="195" t="str">
        <f t="shared" si="6"/>
        <v/>
      </c>
      <c r="N32" s="144" t="str">
        <f t="shared" si="6"/>
        <v/>
      </c>
      <c r="O32" s="143" t="str">
        <f t="shared" si="6"/>
        <v/>
      </c>
      <c r="P32" s="144" t="str">
        <f t="shared" si="6"/>
        <v/>
      </c>
      <c r="Q32" s="143" t="str">
        <f t="shared" si="6"/>
        <v/>
      </c>
      <c r="R32" s="144" t="str">
        <f t="shared" si="6"/>
        <v/>
      </c>
      <c r="S32" s="128" t="str">
        <f t="shared" si="6"/>
        <v/>
      </c>
      <c r="T32" s="605" t="str">
        <f t="shared" si="3"/>
        <v>1男 2女</v>
      </c>
      <c r="U32" s="606"/>
      <c r="V32" s="607"/>
      <c r="W32" s="608"/>
      <c r="X32" s="609"/>
      <c r="Y32" s="610"/>
      <c r="Z32" s="611"/>
      <c r="AA32" s="612" t="str">
        <f t="shared" si="4"/>
        <v xml:space="preserve"> </v>
      </c>
      <c r="AB32" s="613"/>
      <c r="AC32" s="613"/>
      <c r="AD32" s="614"/>
      <c r="AE32" s="111"/>
      <c r="AH32" s="231"/>
      <c r="AI32" s="232"/>
      <c r="AJ32" s="233"/>
      <c r="AK32" s="233"/>
      <c r="AL32" s="197"/>
      <c r="AM32" s="36" t="str">
        <f t="shared" si="5"/>
        <v/>
      </c>
    </row>
    <row r="33" spans="1:39" ht="15.95" customHeight="1" thickBot="1">
      <c r="A33" s="68" t="s">
        <v>237</v>
      </c>
      <c r="C33" s="127" t="str">
        <f t="shared" si="0"/>
        <v/>
      </c>
      <c r="D33" s="129" t="str">
        <f t="shared" si="0"/>
        <v/>
      </c>
      <c r="E33" s="129" t="str">
        <f t="shared" si="1"/>
        <v/>
      </c>
      <c r="F33" s="129" t="str">
        <f t="shared" si="1"/>
        <v/>
      </c>
      <c r="G33" s="129" t="str">
        <f t="shared" si="1"/>
        <v/>
      </c>
      <c r="H33" s="129" t="str">
        <f t="shared" si="1"/>
        <v/>
      </c>
      <c r="I33" s="129" t="str">
        <f t="shared" si="1"/>
        <v/>
      </c>
      <c r="J33" s="129" t="str">
        <f t="shared" si="1"/>
        <v/>
      </c>
      <c r="K33" s="129" t="str">
        <f t="shared" si="1"/>
        <v/>
      </c>
      <c r="L33" s="128" t="str">
        <f t="shared" si="1"/>
        <v/>
      </c>
      <c r="M33" s="195" t="str">
        <f t="shared" si="6"/>
        <v/>
      </c>
      <c r="N33" s="144" t="str">
        <f t="shared" si="6"/>
        <v/>
      </c>
      <c r="O33" s="143" t="str">
        <f t="shared" si="6"/>
        <v/>
      </c>
      <c r="P33" s="144" t="str">
        <f t="shared" si="6"/>
        <v/>
      </c>
      <c r="Q33" s="143" t="str">
        <f t="shared" si="6"/>
        <v/>
      </c>
      <c r="R33" s="144" t="str">
        <f t="shared" si="6"/>
        <v/>
      </c>
      <c r="S33" s="128" t="str">
        <f t="shared" si="6"/>
        <v/>
      </c>
      <c r="T33" s="605" t="str">
        <f t="shared" si="3"/>
        <v>1男 2女</v>
      </c>
      <c r="U33" s="606"/>
      <c r="V33" s="615"/>
      <c r="W33" s="616"/>
      <c r="X33" s="617"/>
      <c r="Y33" s="618"/>
      <c r="Z33" s="619"/>
      <c r="AA33" s="612" t="str">
        <f t="shared" si="4"/>
        <v xml:space="preserve"> </v>
      </c>
      <c r="AB33" s="613"/>
      <c r="AC33" s="613"/>
      <c r="AD33" s="614"/>
      <c r="AE33" s="111"/>
      <c r="AH33" s="234"/>
      <c r="AI33" s="235"/>
      <c r="AJ33" s="236"/>
      <c r="AK33" s="236"/>
      <c r="AL33" s="198"/>
      <c r="AM33" s="36" t="str">
        <f t="shared" si="5"/>
        <v/>
      </c>
    </row>
    <row r="34" spans="1:39" ht="15.95" customHeight="1" thickBot="1">
      <c r="A34" s="68" t="s">
        <v>238</v>
      </c>
      <c r="C34" s="127" t="str">
        <f t="shared" si="0"/>
        <v/>
      </c>
      <c r="D34" s="129" t="str">
        <f t="shared" si="0"/>
        <v/>
      </c>
      <c r="E34" s="129" t="str">
        <f t="shared" si="1"/>
        <v/>
      </c>
      <c r="F34" s="129" t="str">
        <f t="shared" si="1"/>
        <v/>
      </c>
      <c r="G34" s="129" t="str">
        <f t="shared" si="1"/>
        <v/>
      </c>
      <c r="H34" s="129" t="str">
        <f t="shared" si="1"/>
        <v/>
      </c>
      <c r="I34" s="129" t="str">
        <f t="shared" si="1"/>
        <v/>
      </c>
      <c r="J34" s="129" t="str">
        <f t="shared" si="1"/>
        <v/>
      </c>
      <c r="K34" s="129" t="str">
        <f t="shared" si="1"/>
        <v/>
      </c>
      <c r="L34" s="128" t="str">
        <f t="shared" si="1"/>
        <v/>
      </c>
      <c r="M34" s="195" t="str">
        <f t="shared" si="6"/>
        <v/>
      </c>
      <c r="N34" s="144" t="str">
        <f t="shared" si="6"/>
        <v/>
      </c>
      <c r="O34" s="143" t="str">
        <f t="shared" si="6"/>
        <v/>
      </c>
      <c r="P34" s="144" t="str">
        <f t="shared" si="6"/>
        <v/>
      </c>
      <c r="Q34" s="143" t="str">
        <f t="shared" si="6"/>
        <v/>
      </c>
      <c r="R34" s="144" t="str">
        <f t="shared" si="6"/>
        <v/>
      </c>
      <c r="S34" s="128" t="str">
        <f t="shared" si="6"/>
        <v/>
      </c>
      <c r="T34" s="605" t="str">
        <f t="shared" si="3"/>
        <v>1男 2女</v>
      </c>
      <c r="U34" s="606"/>
      <c r="V34" s="607"/>
      <c r="W34" s="608"/>
      <c r="X34" s="609"/>
      <c r="Y34" s="610"/>
      <c r="Z34" s="611"/>
      <c r="AA34" s="612" t="str">
        <f t="shared" si="4"/>
        <v xml:space="preserve"> </v>
      </c>
      <c r="AB34" s="613"/>
      <c r="AC34" s="613"/>
      <c r="AD34" s="614"/>
      <c r="AE34" s="111"/>
      <c r="AH34" s="231"/>
      <c r="AI34" s="232"/>
      <c r="AJ34" s="233"/>
      <c r="AK34" s="233"/>
      <c r="AL34" s="197"/>
      <c r="AM34" s="36" t="str">
        <f t="shared" si="5"/>
        <v/>
      </c>
    </row>
    <row r="35" spans="1:39" ht="15.95" customHeight="1" thickBot="1">
      <c r="A35" s="68" t="s">
        <v>239</v>
      </c>
      <c r="C35" s="127" t="str">
        <f t="shared" si="0"/>
        <v/>
      </c>
      <c r="D35" s="129" t="str">
        <f t="shared" si="0"/>
        <v/>
      </c>
      <c r="E35" s="129" t="str">
        <f t="shared" si="1"/>
        <v/>
      </c>
      <c r="F35" s="129" t="str">
        <f t="shared" si="1"/>
        <v/>
      </c>
      <c r="G35" s="129" t="str">
        <f t="shared" si="1"/>
        <v/>
      </c>
      <c r="H35" s="129" t="str">
        <f t="shared" si="1"/>
        <v/>
      </c>
      <c r="I35" s="129" t="str">
        <f t="shared" si="1"/>
        <v/>
      </c>
      <c r="J35" s="129" t="str">
        <f t="shared" si="1"/>
        <v/>
      </c>
      <c r="K35" s="129" t="str">
        <f t="shared" si="1"/>
        <v/>
      </c>
      <c r="L35" s="128" t="str">
        <f t="shared" si="1"/>
        <v/>
      </c>
      <c r="M35" s="195" t="str">
        <f t="shared" si="6"/>
        <v/>
      </c>
      <c r="N35" s="144" t="str">
        <f t="shared" si="6"/>
        <v/>
      </c>
      <c r="O35" s="143" t="str">
        <f t="shared" si="6"/>
        <v/>
      </c>
      <c r="P35" s="144" t="str">
        <f t="shared" si="6"/>
        <v/>
      </c>
      <c r="Q35" s="143" t="str">
        <f t="shared" si="6"/>
        <v/>
      </c>
      <c r="R35" s="144" t="str">
        <f t="shared" si="6"/>
        <v/>
      </c>
      <c r="S35" s="128" t="str">
        <f t="shared" si="6"/>
        <v/>
      </c>
      <c r="T35" s="605" t="str">
        <f t="shared" si="3"/>
        <v>1男 2女</v>
      </c>
      <c r="U35" s="606"/>
      <c r="V35" s="615"/>
      <c r="W35" s="616"/>
      <c r="X35" s="617"/>
      <c r="Y35" s="618"/>
      <c r="Z35" s="619"/>
      <c r="AA35" s="612" t="str">
        <f t="shared" si="4"/>
        <v xml:space="preserve"> </v>
      </c>
      <c r="AB35" s="613"/>
      <c r="AC35" s="613"/>
      <c r="AD35" s="614"/>
      <c r="AE35" s="111"/>
      <c r="AH35" s="234"/>
      <c r="AI35" s="235"/>
      <c r="AJ35" s="236"/>
      <c r="AK35" s="236"/>
      <c r="AL35" s="198"/>
      <c r="AM35" s="36" t="str">
        <f t="shared" si="5"/>
        <v/>
      </c>
    </row>
    <row r="36" spans="1:39" ht="15.95" customHeight="1" thickBot="1">
      <c r="A36" s="68" t="s">
        <v>240</v>
      </c>
      <c r="C36" s="127" t="str">
        <f t="shared" si="0"/>
        <v/>
      </c>
      <c r="D36" s="129" t="str">
        <f t="shared" si="0"/>
        <v/>
      </c>
      <c r="E36" s="129" t="str">
        <f t="shared" si="1"/>
        <v/>
      </c>
      <c r="F36" s="129" t="str">
        <f t="shared" si="1"/>
        <v/>
      </c>
      <c r="G36" s="129" t="str">
        <f t="shared" si="1"/>
        <v/>
      </c>
      <c r="H36" s="129" t="str">
        <f t="shared" si="1"/>
        <v/>
      </c>
      <c r="I36" s="129" t="str">
        <f t="shared" si="1"/>
        <v/>
      </c>
      <c r="J36" s="129" t="str">
        <f t="shared" si="1"/>
        <v/>
      </c>
      <c r="K36" s="129" t="str">
        <f t="shared" si="1"/>
        <v/>
      </c>
      <c r="L36" s="128" t="str">
        <f t="shared" si="1"/>
        <v/>
      </c>
      <c r="M36" s="195" t="str">
        <f t="shared" si="6"/>
        <v/>
      </c>
      <c r="N36" s="144" t="str">
        <f t="shared" si="6"/>
        <v/>
      </c>
      <c r="O36" s="143" t="str">
        <f t="shared" si="6"/>
        <v/>
      </c>
      <c r="P36" s="144" t="str">
        <f t="shared" si="6"/>
        <v/>
      </c>
      <c r="Q36" s="143" t="str">
        <f t="shared" si="6"/>
        <v/>
      </c>
      <c r="R36" s="144" t="str">
        <f t="shared" si="6"/>
        <v/>
      </c>
      <c r="S36" s="128" t="str">
        <f t="shared" si="6"/>
        <v/>
      </c>
      <c r="T36" s="605" t="str">
        <f t="shared" si="3"/>
        <v>1男 2女</v>
      </c>
      <c r="U36" s="606"/>
      <c r="V36" s="607"/>
      <c r="W36" s="608"/>
      <c r="X36" s="609"/>
      <c r="Y36" s="610"/>
      <c r="Z36" s="611"/>
      <c r="AA36" s="612" t="str">
        <f t="shared" si="4"/>
        <v xml:space="preserve"> </v>
      </c>
      <c r="AB36" s="613"/>
      <c r="AC36" s="613"/>
      <c r="AD36" s="614"/>
      <c r="AE36" s="111"/>
      <c r="AH36" s="231"/>
      <c r="AI36" s="232"/>
      <c r="AJ36" s="233"/>
      <c r="AK36" s="233"/>
      <c r="AL36" s="197"/>
      <c r="AM36" s="36" t="str">
        <f t="shared" si="5"/>
        <v/>
      </c>
    </row>
    <row r="37" spans="1:39" ht="15.95" customHeight="1" thickBot="1">
      <c r="A37" s="68" t="s">
        <v>241</v>
      </c>
      <c r="C37" s="127" t="str">
        <f t="shared" si="0"/>
        <v/>
      </c>
      <c r="D37" s="129" t="str">
        <f t="shared" si="0"/>
        <v/>
      </c>
      <c r="E37" s="129" t="str">
        <f t="shared" si="1"/>
        <v/>
      </c>
      <c r="F37" s="129" t="str">
        <f t="shared" si="1"/>
        <v/>
      </c>
      <c r="G37" s="129" t="str">
        <f t="shared" si="1"/>
        <v/>
      </c>
      <c r="H37" s="129" t="str">
        <f t="shared" si="1"/>
        <v/>
      </c>
      <c r="I37" s="129" t="str">
        <f t="shared" si="1"/>
        <v/>
      </c>
      <c r="J37" s="129" t="str">
        <f t="shared" si="1"/>
        <v/>
      </c>
      <c r="K37" s="129" t="str">
        <f t="shared" si="1"/>
        <v/>
      </c>
      <c r="L37" s="128" t="str">
        <f t="shared" si="1"/>
        <v/>
      </c>
      <c r="M37" s="195" t="str">
        <f t="shared" si="6"/>
        <v/>
      </c>
      <c r="N37" s="144" t="str">
        <f t="shared" si="6"/>
        <v/>
      </c>
      <c r="O37" s="143" t="str">
        <f t="shared" si="6"/>
        <v/>
      </c>
      <c r="P37" s="144" t="str">
        <f t="shared" si="6"/>
        <v/>
      </c>
      <c r="Q37" s="143" t="str">
        <f t="shared" si="6"/>
        <v/>
      </c>
      <c r="R37" s="144" t="str">
        <f t="shared" si="6"/>
        <v/>
      </c>
      <c r="S37" s="128" t="str">
        <f t="shared" si="6"/>
        <v/>
      </c>
      <c r="T37" s="605" t="str">
        <f t="shared" si="3"/>
        <v>1男 2女</v>
      </c>
      <c r="U37" s="606"/>
      <c r="V37" s="615"/>
      <c r="W37" s="616"/>
      <c r="X37" s="617"/>
      <c r="Y37" s="618"/>
      <c r="Z37" s="619"/>
      <c r="AA37" s="612" t="str">
        <f t="shared" si="4"/>
        <v xml:space="preserve"> </v>
      </c>
      <c r="AB37" s="613"/>
      <c r="AC37" s="613"/>
      <c r="AD37" s="614"/>
      <c r="AE37" s="111"/>
      <c r="AH37" s="234"/>
      <c r="AI37" s="235"/>
      <c r="AJ37" s="236"/>
      <c r="AK37" s="236"/>
      <c r="AL37" s="198"/>
      <c r="AM37" s="36" t="str">
        <f t="shared" si="5"/>
        <v/>
      </c>
    </row>
    <row r="38" spans="1:39" ht="15.95" customHeight="1" thickBot="1">
      <c r="A38" s="68" t="s">
        <v>242</v>
      </c>
      <c r="C38" s="127" t="str">
        <f t="shared" si="0"/>
        <v/>
      </c>
      <c r="D38" s="129" t="str">
        <f t="shared" si="0"/>
        <v/>
      </c>
      <c r="E38" s="129" t="str">
        <f t="shared" si="1"/>
        <v/>
      </c>
      <c r="F38" s="129" t="str">
        <f t="shared" si="1"/>
        <v/>
      </c>
      <c r="G38" s="129" t="str">
        <f t="shared" si="1"/>
        <v/>
      </c>
      <c r="H38" s="129" t="str">
        <f t="shared" si="1"/>
        <v/>
      </c>
      <c r="I38" s="129" t="str">
        <f t="shared" si="1"/>
        <v/>
      </c>
      <c r="J38" s="129" t="str">
        <f t="shared" si="1"/>
        <v/>
      </c>
      <c r="K38" s="129" t="str">
        <f t="shared" si="1"/>
        <v/>
      </c>
      <c r="L38" s="128" t="str">
        <f t="shared" si="1"/>
        <v/>
      </c>
      <c r="M38" s="195" t="str">
        <f t="shared" si="6"/>
        <v/>
      </c>
      <c r="N38" s="144" t="str">
        <f t="shared" si="6"/>
        <v/>
      </c>
      <c r="O38" s="143" t="str">
        <f t="shared" si="6"/>
        <v/>
      </c>
      <c r="P38" s="144" t="str">
        <f t="shared" si="6"/>
        <v/>
      </c>
      <c r="Q38" s="143" t="str">
        <f t="shared" si="6"/>
        <v/>
      </c>
      <c r="R38" s="144" t="str">
        <f t="shared" si="6"/>
        <v/>
      </c>
      <c r="S38" s="128" t="str">
        <f t="shared" si="6"/>
        <v/>
      </c>
      <c r="T38" s="605" t="str">
        <f t="shared" si="3"/>
        <v>1男 2女</v>
      </c>
      <c r="U38" s="606"/>
      <c r="V38" s="607"/>
      <c r="W38" s="608"/>
      <c r="X38" s="609"/>
      <c r="Y38" s="610"/>
      <c r="Z38" s="611"/>
      <c r="AA38" s="612" t="str">
        <f t="shared" si="4"/>
        <v xml:space="preserve"> </v>
      </c>
      <c r="AB38" s="613"/>
      <c r="AC38" s="613"/>
      <c r="AD38" s="614"/>
      <c r="AE38" s="111"/>
      <c r="AH38" s="231"/>
      <c r="AI38" s="232"/>
      <c r="AJ38" s="233"/>
      <c r="AK38" s="233"/>
      <c r="AL38" s="197"/>
      <c r="AM38" s="36" t="str">
        <f t="shared" si="5"/>
        <v/>
      </c>
    </row>
    <row r="39" spans="1:39" ht="15.95" customHeight="1" thickBot="1">
      <c r="A39" s="68" t="s">
        <v>243</v>
      </c>
      <c r="C39" s="127" t="str">
        <f t="shared" si="0"/>
        <v/>
      </c>
      <c r="D39" s="129" t="str">
        <f t="shared" si="0"/>
        <v/>
      </c>
      <c r="E39" s="129" t="str">
        <f t="shared" si="1"/>
        <v/>
      </c>
      <c r="F39" s="129" t="str">
        <f t="shared" si="1"/>
        <v/>
      </c>
      <c r="G39" s="129" t="str">
        <f t="shared" si="1"/>
        <v/>
      </c>
      <c r="H39" s="129" t="str">
        <f t="shared" si="1"/>
        <v/>
      </c>
      <c r="I39" s="129" t="str">
        <f t="shared" si="1"/>
        <v/>
      </c>
      <c r="J39" s="129" t="str">
        <f t="shared" si="1"/>
        <v/>
      </c>
      <c r="K39" s="129" t="str">
        <f t="shared" si="1"/>
        <v/>
      </c>
      <c r="L39" s="128" t="str">
        <f t="shared" si="1"/>
        <v/>
      </c>
      <c r="M39" s="195" t="str">
        <f t="shared" si="6"/>
        <v/>
      </c>
      <c r="N39" s="144" t="str">
        <f t="shared" si="6"/>
        <v/>
      </c>
      <c r="O39" s="143" t="str">
        <f t="shared" si="6"/>
        <v/>
      </c>
      <c r="P39" s="144" t="str">
        <f t="shared" si="6"/>
        <v/>
      </c>
      <c r="Q39" s="143" t="str">
        <f t="shared" si="6"/>
        <v/>
      </c>
      <c r="R39" s="144" t="str">
        <f t="shared" si="6"/>
        <v/>
      </c>
      <c r="S39" s="128" t="str">
        <f t="shared" si="6"/>
        <v/>
      </c>
      <c r="T39" s="605" t="str">
        <f t="shared" si="3"/>
        <v>1男 2女</v>
      </c>
      <c r="U39" s="606"/>
      <c r="V39" s="615"/>
      <c r="W39" s="616"/>
      <c r="X39" s="617"/>
      <c r="Y39" s="618"/>
      <c r="Z39" s="619"/>
      <c r="AA39" s="612" t="str">
        <f t="shared" si="4"/>
        <v xml:space="preserve"> </v>
      </c>
      <c r="AB39" s="613"/>
      <c r="AC39" s="613"/>
      <c r="AD39" s="614"/>
      <c r="AE39" s="111"/>
      <c r="AH39" s="234"/>
      <c r="AI39" s="235"/>
      <c r="AJ39" s="236"/>
      <c r="AK39" s="236"/>
      <c r="AL39" s="198"/>
      <c r="AM39" s="36" t="str">
        <f t="shared" si="5"/>
        <v/>
      </c>
    </row>
    <row r="40" spans="1:39" ht="15.95" customHeight="1" thickBot="1">
      <c r="A40" s="68" t="s">
        <v>244</v>
      </c>
      <c r="C40" s="127" t="str">
        <f t="shared" si="0"/>
        <v/>
      </c>
      <c r="D40" s="129" t="str">
        <f t="shared" si="0"/>
        <v/>
      </c>
      <c r="E40" s="129" t="str">
        <f t="shared" si="1"/>
        <v/>
      </c>
      <c r="F40" s="129" t="str">
        <f t="shared" si="1"/>
        <v/>
      </c>
      <c r="G40" s="129" t="str">
        <f t="shared" si="1"/>
        <v/>
      </c>
      <c r="H40" s="129" t="str">
        <f t="shared" si="1"/>
        <v/>
      </c>
      <c r="I40" s="129" t="str">
        <f t="shared" si="1"/>
        <v/>
      </c>
      <c r="J40" s="129" t="str">
        <f t="shared" si="1"/>
        <v/>
      </c>
      <c r="K40" s="129" t="str">
        <f t="shared" si="1"/>
        <v/>
      </c>
      <c r="L40" s="128" t="str">
        <f t="shared" si="1"/>
        <v/>
      </c>
      <c r="M40" s="195" t="str">
        <f t="shared" si="6"/>
        <v/>
      </c>
      <c r="N40" s="144" t="str">
        <f t="shared" si="6"/>
        <v/>
      </c>
      <c r="O40" s="143" t="str">
        <f t="shared" si="6"/>
        <v/>
      </c>
      <c r="P40" s="144" t="str">
        <f t="shared" si="6"/>
        <v/>
      </c>
      <c r="Q40" s="143" t="str">
        <f t="shared" si="6"/>
        <v/>
      </c>
      <c r="R40" s="144" t="str">
        <f t="shared" si="6"/>
        <v/>
      </c>
      <c r="S40" s="128" t="str">
        <f t="shared" si="6"/>
        <v/>
      </c>
      <c r="T40" s="605" t="str">
        <f t="shared" si="3"/>
        <v>1男 2女</v>
      </c>
      <c r="U40" s="606"/>
      <c r="V40" s="607"/>
      <c r="W40" s="608"/>
      <c r="X40" s="609"/>
      <c r="Y40" s="610"/>
      <c r="Z40" s="611"/>
      <c r="AA40" s="612" t="str">
        <f t="shared" si="4"/>
        <v xml:space="preserve"> </v>
      </c>
      <c r="AB40" s="613"/>
      <c r="AC40" s="613"/>
      <c r="AD40" s="614"/>
      <c r="AE40" s="111"/>
      <c r="AH40" s="231"/>
      <c r="AI40" s="232"/>
      <c r="AJ40" s="233"/>
      <c r="AK40" s="233"/>
      <c r="AL40" s="197"/>
      <c r="AM40" s="36" t="str">
        <f t="shared" si="5"/>
        <v/>
      </c>
    </row>
    <row r="41" spans="1:39" ht="15.95" customHeight="1" thickBot="1">
      <c r="A41" s="68" t="s">
        <v>245</v>
      </c>
      <c r="C41" s="127" t="str">
        <f t="shared" si="0"/>
        <v/>
      </c>
      <c r="D41" s="129" t="str">
        <f t="shared" si="0"/>
        <v/>
      </c>
      <c r="E41" s="129" t="str">
        <f t="shared" si="1"/>
        <v/>
      </c>
      <c r="F41" s="129" t="str">
        <f t="shared" si="1"/>
        <v/>
      </c>
      <c r="G41" s="129" t="str">
        <f t="shared" si="1"/>
        <v/>
      </c>
      <c r="H41" s="129" t="str">
        <f t="shared" si="1"/>
        <v/>
      </c>
      <c r="I41" s="129" t="str">
        <f t="shared" si="1"/>
        <v/>
      </c>
      <c r="J41" s="129" t="str">
        <f t="shared" si="1"/>
        <v/>
      </c>
      <c r="K41" s="129" t="str">
        <f t="shared" si="1"/>
        <v/>
      </c>
      <c r="L41" s="128" t="str">
        <f t="shared" si="1"/>
        <v/>
      </c>
      <c r="M41" s="195" t="str">
        <f t="shared" si="6"/>
        <v/>
      </c>
      <c r="N41" s="144" t="str">
        <f t="shared" si="6"/>
        <v/>
      </c>
      <c r="O41" s="143" t="str">
        <f t="shared" si="6"/>
        <v/>
      </c>
      <c r="P41" s="144" t="str">
        <f t="shared" si="6"/>
        <v/>
      </c>
      <c r="Q41" s="143" t="str">
        <f t="shared" si="6"/>
        <v/>
      </c>
      <c r="R41" s="144" t="str">
        <f t="shared" si="6"/>
        <v/>
      </c>
      <c r="S41" s="128" t="str">
        <f t="shared" si="6"/>
        <v/>
      </c>
      <c r="T41" s="605" t="str">
        <f t="shared" si="3"/>
        <v>1男 2女</v>
      </c>
      <c r="U41" s="606"/>
      <c r="V41" s="615"/>
      <c r="W41" s="616"/>
      <c r="X41" s="617"/>
      <c r="Y41" s="618"/>
      <c r="Z41" s="619"/>
      <c r="AA41" s="612" t="str">
        <f t="shared" si="4"/>
        <v xml:space="preserve"> </v>
      </c>
      <c r="AB41" s="613"/>
      <c r="AC41" s="613"/>
      <c r="AD41" s="614"/>
      <c r="AE41" s="111"/>
      <c r="AH41" s="234"/>
      <c r="AI41" s="235"/>
      <c r="AJ41" s="236"/>
      <c r="AK41" s="236"/>
      <c r="AL41" s="198"/>
      <c r="AM41" s="36" t="str">
        <f t="shared" si="5"/>
        <v/>
      </c>
    </row>
    <row r="42" spans="1:39" ht="15.95" customHeight="1" thickBot="1">
      <c r="A42" s="68" t="s">
        <v>246</v>
      </c>
      <c r="C42" s="127" t="str">
        <f t="shared" si="0"/>
        <v/>
      </c>
      <c r="D42" s="129" t="str">
        <f t="shared" si="0"/>
        <v/>
      </c>
      <c r="E42" s="129" t="str">
        <f t="shared" si="1"/>
        <v/>
      </c>
      <c r="F42" s="129" t="str">
        <f t="shared" si="1"/>
        <v/>
      </c>
      <c r="G42" s="129" t="str">
        <f t="shared" si="1"/>
        <v/>
      </c>
      <c r="H42" s="129" t="str">
        <f t="shared" si="1"/>
        <v/>
      </c>
      <c r="I42" s="129" t="str">
        <f t="shared" si="1"/>
        <v/>
      </c>
      <c r="J42" s="129" t="str">
        <f t="shared" si="1"/>
        <v/>
      </c>
      <c r="K42" s="129" t="str">
        <f t="shared" si="1"/>
        <v/>
      </c>
      <c r="L42" s="128" t="str">
        <f t="shared" si="1"/>
        <v/>
      </c>
      <c r="M42" s="195" t="str">
        <f t="shared" si="6"/>
        <v/>
      </c>
      <c r="N42" s="144" t="str">
        <f t="shared" si="6"/>
        <v/>
      </c>
      <c r="O42" s="143" t="str">
        <f t="shared" si="6"/>
        <v/>
      </c>
      <c r="P42" s="144" t="str">
        <f t="shared" si="6"/>
        <v/>
      </c>
      <c r="Q42" s="143" t="str">
        <f t="shared" si="6"/>
        <v/>
      </c>
      <c r="R42" s="144" t="str">
        <f t="shared" si="6"/>
        <v/>
      </c>
      <c r="S42" s="128" t="str">
        <f t="shared" si="6"/>
        <v/>
      </c>
      <c r="T42" s="605" t="str">
        <f t="shared" si="3"/>
        <v>1男 2女</v>
      </c>
      <c r="U42" s="606"/>
      <c r="V42" s="607"/>
      <c r="W42" s="608"/>
      <c r="X42" s="609"/>
      <c r="Y42" s="610"/>
      <c r="Z42" s="611"/>
      <c r="AA42" s="612" t="str">
        <f t="shared" si="4"/>
        <v xml:space="preserve"> </v>
      </c>
      <c r="AB42" s="613"/>
      <c r="AC42" s="613"/>
      <c r="AD42" s="614"/>
      <c r="AE42" s="111"/>
      <c r="AH42" s="231"/>
      <c r="AI42" s="232"/>
      <c r="AJ42" s="233"/>
      <c r="AK42" s="233"/>
      <c r="AL42" s="197"/>
      <c r="AM42" s="36" t="str">
        <f t="shared" si="5"/>
        <v/>
      </c>
    </row>
    <row r="43" spans="1:39" ht="15.95" customHeight="1">
      <c r="A43" s="82"/>
      <c r="C43" s="14"/>
      <c r="D43" s="14"/>
      <c r="E43" s="14"/>
      <c r="F43" s="14"/>
      <c r="G43" s="14"/>
      <c r="H43" s="82"/>
      <c r="I43" s="82"/>
      <c r="J43" s="82"/>
      <c r="K43" s="82"/>
      <c r="L43" s="82"/>
      <c r="M43" s="82"/>
      <c r="N43" s="82"/>
      <c r="O43" s="82"/>
      <c r="P43" s="82"/>
      <c r="Q43" s="82"/>
      <c r="R43" s="82"/>
      <c r="S43" s="82"/>
      <c r="T43" s="69"/>
      <c r="U43" s="69"/>
      <c r="V43" s="82"/>
      <c r="W43" s="82"/>
      <c r="X43" s="82"/>
      <c r="Y43" s="82"/>
      <c r="Z43" s="82"/>
      <c r="AA43" s="82"/>
      <c r="AB43" s="82"/>
      <c r="AC43" s="82"/>
      <c r="AD43" s="82"/>
      <c r="AE43" s="82"/>
      <c r="AH43" s="169"/>
    </row>
    <row r="44" spans="1:39" ht="15.95" customHeight="1">
      <c r="AH44" s="169"/>
    </row>
    <row r="45" spans="1:39" ht="15.95" customHeight="1">
      <c r="AC45" s="377" t="s">
        <v>37</v>
      </c>
      <c r="AD45" s="377"/>
      <c r="AE45" s="377"/>
      <c r="AF45" s="377"/>
      <c r="AH45" s="169"/>
    </row>
    <row r="46" spans="1:39" ht="15.95" customHeight="1">
      <c r="A46" s="82"/>
      <c r="H46" s="82"/>
      <c r="I46" s="82"/>
      <c r="J46" s="82"/>
      <c r="K46" s="82"/>
      <c r="L46" s="82"/>
      <c r="M46" s="82"/>
      <c r="N46" s="14"/>
      <c r="O46" s="14"/>
      <c r="P46" s="14"/>
      <c r="Q46" s="82"/>
      <c r="R46" s="82"/>
      <c r="S46" s="82"/>
      <c r="T46" s="82"/>
      <c r="U46" s="82"/>
      <c r="V46" s="82"/>
      <c r="W46" s="82"/>
      <c r="X46" s="82"/>
      <c r="Y46" s="82"/>
      <c r="Z46" s="82"/>
      <c r="AA46" s="82"/>
      <c r="AF46" s="16" t="s">
        <v>214</v>
      </c>
      <c r="AH46" s="169"/>
    </row>
    <row r="47" spans="1:39" ht="15.95" customHeight="1">
      <c r="A47" s="82"/>
      <c r="H47" s="82"/>
      <c r="I47" s="82"/>
      <c r="J47" s="82"/>
      <c r="K47" s="82"/>
      <c r="L47" s="82"/>
      <c r="M47" s="82"/>
      <c r="N47" s="14"/>
      <c r="O47" s="14"/>
      <c r="P47" s="14"/>
      <c r="Q47" s="82"/>
      <c r="R47" s="82"/>
      <c r="S47" s="82"/>
      <c r="T47" s="82"/>
      <c r="U47" s="82"/>
      <c r="V47" s="82"/>
      <c r="W47" s="82"/>
      <c r="X47" s="82"/>
      <c r="Y47" s="82"/>
      <c r="Z47" s="82"/>
      <c r="AA47" s="82"/>
      <c r="AF47" s="17"/>
      <c r="AH47" s="169"/>
    </row>
    <row r="48" spans="1:39" ht="15.95" customHeight="1">
      <c r="A48" s="82"/>
      <c r="H48" s="82"/>
      <c r="I48" s="82"/>
      <c r="J48" s="82"/>
      <c r="K48" s="82"/>
      <c r="L48" s="82"/>
      <c r="M48" s="82"/>
      <c r="N48" s="14"/>
      <c r="O48" s="14"/>
      <c r="P48" s="14"/>
      <c r="Q48" s="82"/>
      <c r="R48" s="82"/>
      <c r="S48" s="82"/>
      <c r="T48" s="82"/>
      <c r="U48" s="82"/>
      <c r="V48" s="82"/>
      <c r="W48" s="82"/>
      <c r="X48" s="82"/>
      <c r="Y48" s="82"/>
      <c r="Z48" s="82"/>
      <c r="AA48" s="82"/>
      <c r="AF48" s="17"/>
    </row>
    <row r="49" spans="1:32" ht="15.95" customHeight="1">
      <c r="A49" s="82"/>
      <c r="H49" s="82"/>
      <c r="I49" s="82"/>
      <c r="J49" s="82"/>
      <c r="K49" s="82"/>
      <c r="L49" s="82"/>
      <c r="M49" s="82"/>
      <c r="N49" s="14"/>
      <c r="O49" s="14"/>
      <c r="P49" s="14"/>
      <c r="Q49" s="82"/>
      <c r="R49" s="82"/>
      <c r="S49" s="82"/>
      <c r="T49" s="82"/>
      <c r="U49" s="82"/>
      <c r="V49" s="82"/>
      <c r="W49" s="82"/>
      <c r="X49" s="82"/>
      <c r="Y49" s="82"/>
      <c r="Z49" s="82"/>
      <c r="AA49" s="82"/>
      <c r="AF49" s="17"/>
    </row>
    <row r="50" spans="1:32" ht="15.95" customHeight="1">
      <c r="A50" s="82"/>
      <c r="H50" s="82"/>
      <c r="I50" s="82"/>
      <c r="J50" s="82"/>
      <c r="K50" s="82"/>
      <c r="L50" s="82"/>
      <c r="M50" s="82"/>
      <c r="N50" s="14"/>
      <c r="O50" s="14"/>
      <c r="P50" s="14"/>
      <c r="Q50" s="82"/>
      <c r="R50" s="82"/>
      <c r="S50" s="82"/>
      <c r="T50" s="82"/>
      <c r="U50" s="82"/>
      <c r="V50" s="82"/>
      <c r="W50" s="82"/>
      <c r="X50" s="82"/>
      <c r="Y50" s="82"/>
      <c r="Z50" s="82"/>
      <c r="AA50" s="82"/>
      <c r="AF50" s="17"/>
    </row>
    <row r="51" spans="1:32" ht="15.95" customHeight="1">
      <c r="H51" s="82"/>
      <c r="I51" s="82"/>
      <c r="J51" s="82"/>
      <c r="K51" s="82"/>
      <c r="L51" s="82"/>
      <c r="M51" s="82"/>
      <c r="N51" s="82"/>
      <c r="O51" s="82"/>
      <c r="P51" s="82"/>
      <c r="Q51" s="82"/>
      <c r="R51" s="82"/>
      <c r="S51" s="82"/>
      <c r="T51" s="82"/>
      <c r="U51" s="82"/>
      <c r="V51" s="82"/>
      <c r="W51" s="82"/>
      <c r="X51" s="82"/>
      <c r="Y51" s="82"/>
      <c r="Z51" s="82"/>
      <c r="AA51" s="82"/>
    </row>
    <row r="52" spans="1:32" ht="15.95" customHeight="1">
      <c r="H52" s="14"/>
      <c r="I52" s="14"/>
      <c r="J52" s="14"/>
      <c r="K52" s="14"/>
      <c r="L52" s="14"/>
      <c r="M52" s="14"/>
      <c r="N52" s="82"/>
      <c r="O52" s="82"/>
      <c r="P52" s="14"/>
      <c r="Q52" s="14"/>
      <c r="R52" s="14"/>
      <c r="S52" s="14"/>
      <c r="T52" s="14"/>
      <c r="U52" s="14"/>
      <c r="V52" s="14"/>
      <c r="W52" s="14"/>
      <c r="X52" s="14"/>
      <c r="Y52" s="14"/>
      <c r="Z52" s="14"/>
      <c r="AA52" s="14"/>
    </row>
    <row r="53" spans="1:32" ht="15.95" customHeight="1">
      <c r="H53" s="14"/>
      <c r="I53" s="14"/>
      <c r="J53" s="14"/>
      <c r="K53" s="14"/>
      <c r="L53" s="14"/>
      <c r="M53" s="14"/>
      <c r="N53" s="82"/>
      <c r="O53" s="82"/>
      <c r="P53" s="14"/>
      <c r="Q53" s="14"/>
      <c r="R53" s="14"/>
      <c r="S53" s="14"/>
      <c r="T53" s="14"/>
      <c r="U53" s="14"/>
      <c r="V53" s="14"/>
      <c r="W53" s="14"/>
      <c r="X53" s="14"/>
      <c r="Y53" s="14"/>
      <c r="Z53" s="14"/>
      <c r="AA53" s="14"/>
      <c r="AD53" s="17"/>
      <c r="AE53" s="17"/>
    </row>
  </sheetData>
  <mergeCells count="121">
    <mergeCell ref="T42:U42"/>
    <mergeCell ref="V42:X42"/>
    <mergeCell ref="Y42:Z42"/>
    <mergeCell ref="AA42:AD42"/>
    <mergeCell ref="AC45:AF45"/>
    <mergeCell ref="T40:U40"/>
    <mergeCell ref="V40:X40"/>
    <mergeCell ref="Y40:Z40"/>
    <mergeCell ref="AA40:AD40"/>
    <mergeCell ref="T41:U41"/>
    <mergeCell ref="V41:X41"/>
    <mergeCell ref="Y41:Z41"/>
    <mergeCell ref="AA41:AD41"/>
    <mergeCell ref="T38:U38"/>
    <mergeCell ref="V38:X38"/>
    <mergeCell ref="Y38:Z38"/>
    <mergeCell ref="AA38:AD38"/>
    <mergeCell ref="T39:U39"/>
    <mergeCell ref="V39:X39"/>
    <mergeCell ref="Y39:Z39"/>
    <mergeCell ref="AA39:AD39"/>
    <mergeCell ref="T36:U36"/>
    <mergeCell ref="V36:X36"/>
    <mergeCell ref="Y36:Z36"/>
    <mergeCell ref="AA36:AD36"/>
    <mergeCell ref="T37:U37"/>
    <mergeCell ref="V37:X37"/>
    <mergeCell ref="Y37:Z37"/>
    <mergeCell ref="AA37:AD37"/>
    <mergeCell ref="T34:U34"/>
    <mergeCell ref="V34:X34"/>
    <mergeCell ref="Y34:Z34"/>
    <mergeCell ref="AA34:AD34"/>
    <mergeCell ref="T35:U35"/>
    <mergeCell ref="V35:X35"/>
    <mergeCell ref="Y35:Z35"/>
    <mergeCell ref="AA35:AD35"/>
    <mergeCell ref="T32:U32"/>
    <mergeCell ref="V32:X32"/>
    <mergeCell ref="Y32:Z32"/>
    <mergeCell ref="AA32:AD32"/>
    <mergeCell ref="T33:U33"/>
    <mergeCell ref="V33:X33"/>
    <mergeCell ref="Y33:Z33"/>
    <mergeCell ref="AA33:AD33"/>
    <mergeCell ref="T30:U30"/>
    <mergeCell ref="V30:X30"/>
    <mergeCell ref="Y30:Z30"/>
    <mergeCell ref="AA30:AD30"/>
    <mergeCell ref="T31:U31"/>
    <mergeCell ref="V31:X31"/>
    <mergeCell ref="Y31:Z31"/>
    <mergeCell ref="AA31:AD31"/>
    <mergeCell ref="T28:U28"/>
    <mergeCell ref="V28:X28"/>
    <mergeCell ref="Y28:Z28"/>
    <mergeCell ref="AA28:AD28"/>
    <mergeCell ref="T29:U29"/>
    <mergeCell ref="V29:X29"/>
    <mergeCell ref="Y29:Z29"/>
    <mergeCell ref="AA29:AD29"/>
    <mergeCell ref="T26:U26"/>
    <mergeCell ref="V26:X26"/>
    <mergeCell ref="Y26:Z26"/>
    <mergeCell ref="AA26:AD26"/>
    <mergeCell ref="T27:U27"/>
    <mergeCell ref="V27:X27"/>
    <mergeCell ref="Y27:Z27"/>
    <mergeCell ref="AA27:AD27"/>
    <mergeCell ref="T24:U24"/>
    <mergeCell ref="V24:X24"/>
    <mergeCell ref="Y24:Z24"/>
    <mergeCell ref="AA24:AD24"/>
    <mergeCell ref="T25:U25"/>
    <mergeCell ref="V25:X25"/>
    <mergeCell ref="Y25:Z25"/>
    <mergeCell ref="AA25:AD25"/>
    <mergeCell ref="T22:U22"/>
    <mergeCell ref="V22:X22"/>
    <mergeCell ref="Y22:Z22"/>
    <mergeCell ref="AA22:AD22"/>
    <mergeCell ref="T23:U23"/>
    <mergeCell ref="V23:X23"/>
    <mergeCell ref="Y23:Z23"/>
    <mergeCell ref="AA23:AD23"/>
    <mergeCell ref="T20:U20"/>
    <mergeCell ref="V20:X20"/>
    <mergeCell ref="Y20:Z20"/>
    <mergeCell ref="AA20:AD20"/>
    <mergeCell ref="T21:U21"/>
    <mergeCell ref="V21:X21"/>
    <mergeCell ref="Y21:Z21"/>
    <mergeCell ref="AA21:AD21"/>
    <mergeCell ref="T18:U18"/>
    <mergeCell ref="V18:X18"/>
    <mergeCell ref="Y18:Z18"/>
    <mergeCell ref="AA18:AD18"/>
    <mergeCell ref="T19:U19"/>
    <mergeCell ref="V19:X19"/>
    <mergeCell ref="Y19:Z19"/>
    <mergeCell ref="AA19:AD19"/>
    <mergeCell ref="C16:AD16"/>
    <mergeCell ref="C17:L17"/>
    <mergeCell ref="M17:S17"/>
    <mergeCell ref="T17:U17"/>
    <mergeCell ref="V17:X17"/>
    <mergeCell ref="Y17:Z17"/>
    <mergeCell ref="AA17:AD17"/>
    <mergeCell ref="AB9:AD9"/>
    <mergeCell ref="E12:H12"/>
    <mergeCell ref="J12:Z12"/>
    <mergeCell ref="E13:H13"/>
    <mergeCell ref="J13:L13"/>
    <mergeCell ref="O13:U13"/>
    <mergeCell ref="W13:Y13"/>
    <mergeCell ref="A1:AF1"/>
    <mergeCell ref="A2:AF2"/>
    <mergeCell ref="A3:AF3"/>
    <mergeCell ref="A4:AF4"/>
    <mergeCell ref="D7:G7"/>
    <mergeCell ref="K7:R7"/>
  </mergeCells>
  <phoneticPr fontId="3"/>
  <dataValidations disablePrompts="1" count="2">
    <dataValidation type="list" allowBlank="1" showInputMessage="1" showErrorMessage="1" sqref="AJ18:AJ42" xr:uid="{E9FCD3B5-6183-4796-9212-2CAA17B41AF4}">
      <formula1>"男,女"</formula1>
    </dataValidation>
    <dataValidation type="list" allowBlank="1" showInputMessage="1" showErrorMessage="1" sqref="AK18:AK42" xr:uid="{1C3B828D-DD26-47A8-810C-C2DA39B845C9}">
      <formula1>"　,○"</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3"/>
  <sheetViews>
    <sheetView zoomScaleNormal="100" zoomScaleSheetLayoutView="100" workbookViewId="0">
      <selection activeCell="R31" sqref="R31"/>
    </sheetView>
  </sheetViews>
  <sheetFormatPr defaultColWidth="9" defaultRowHeight="20.100000000000001" customHeight="1"/>
  <cols>
    <col min="1" max="3" width="3.625" style="37" customWidth="1"/>
    <col min="4" max="4" width="24.625" style="37" customWidth="1"/>
    <col min="5" max="5" width="13.625" style="37" customWidth="1"/>
    <col min="6" max="6" width="3.625" style="37" customWidth="1"/>
    <col min="7" max="7" width="6.125" style="37" customWidth="1"/>
    <col min="8" max="10" width="9.125" style="37" customWidth="1"/>
    <col min="11" max="11" width="5.625" style="37" customWidth="1"/>
    <col min="12" max="12" width="4.125" style="37" customWidth="1"/>
    <col min="13" max="13" width="3.625" style="37" customWidth="1"/>
    <col min="14" max="14" width="1.5" style="37" customWidth="1"/>
    <col min="15" max="16" width="9" style="37"/>
    <col min="17" max="17" width="0.5" style="37" customWidth="1"/>
    <col min="18" max="16384" width="9" style="37"/>
  </cols>
  <sheetData>
    <row r="1" spans="1:15" ht="15.95" customHeight="1">
      <c r="A1" s="430" t="s">
        <v>268</v>
      </c>
      <c r="B1" s="430"/>
      <c r="C1" s="430"/>
      <c r="D1" s="430"/>
      <c r="E1" s="430"/>
      <c r="F1" s="430"/>
      <c r="G1" s="430"/>
      <c r="H1" s="430"/>
      <c r="I1" s="430"/>
      <c r="J1" s="430"/>
      <c r="K1" s="430"/>
      <c r="L1" s="430"/>
      <c r="M1" s="430"/>
    </row>
    <row r="2" spans="1:15" ht="24.95" customHeight="1">
      <c r="A2" s="431" t="s">
        <v>198</v>
      </c>
      <c r="B2" s="431"/>
      <c r="C2" s="431"/>
      <c r="D2" s="431"/>
      <c r="E2" s="431"/>
      <c r="F2" s="431"/>
      <c r="G2" s="431"/>
      <c r="H2" s="431"/>
      <c r="I2" s="431"/>
      <c r="J2" s="431"/>
      <c r="K2" s="431"/>
      <c r="L2" s="431"/>
      <c r="M2" s="431"/>
    </row>
    <row r="3" spans="1:15" ht="24.95" customHeight="1">
      <c r="A3" s="404" t="s">
        <v>266</v>
      </c>
      <c r="B3" s="404"/>
      <c r="C3" s="404"/>
      <c r="D3" s="404"/>
      <c r="E3" s="404"/>
      <c r="F3" s="404"/>
      <c r="G3" s="404"/>
      <c r="H3" s="404"/>
      <c r="I3" s="404"/>
      <c r="J3" s="404"/>
      <c r="K3" s="404"/>
      <c r="L3" s="404"/>
      <c r="M3" s="404"/>
      <c r="O3" s="267" t="s">
        <v>553</v>
      </c>
    </row>
    <row r="5" spans="1:15" ht="20.100000000000001" customHeight="1">
      <c r="B5" s="433" t="s">
        <v>265</v>
      </c>
      <c r="C5" s="437"/>
      <c r="D5" s="452"/>
      <c r="E5" s="628" t="s">
        <v>264</v>
      </c>
      <c r="F5" s="455" t="s">
        <v>263</v>
      </c>
      <c r="G5" s="456"/>
      <c r="H5" s="456"/>
      <c r="I5" s="456"/>
      <c r="J5" s="456"/>
      <c r="K5" s="456"/>
      <c r="L5" s="457"/>
    </row>
    <row r="6" spans="1:15" ht="20.100000000000001" customHeight="1">
      <c r="B6" s="434"/>
      <c r="C6" s="438"/>
      <c r="D6" s="454"/>
      <c r="E6" s="628"/>
      <c r="F6" s="455" t="s">
        <v>262</v>
      </c>
      <c r="G6" s="457"/>
      <c r="H6" s="59" t="s">
        <v>261</v>
      </c>
      <c r="I6" s="59" t="s">
        <v>260</v>
      </c>
      <c r="J6" s="59" t="s">
        <v>259</v>
      </c>
      <c r="K6" s="628" t="s">
        <v>258</v>
      </c>
      <c r="L6" s="628"/>
    </row>
    <row r="7" spans="1:15" ht="15" customHeight="1">
      <c r="B7" s="646" t="s">
        <v>257</v>
      </c>
      <c r="C7" s="563"/>
      <c r="D7" s="647"/>
      <c r="E7" s="629"/>
      <c r="F7" s="640"/>
      <c r="G7" s="641"/>
      <c r="H7" s="632"/>
      <c r="I7" s="632"/>
      <c r="J7" s="639"/>
      <c r="K7" s="639"/>
      <c r="L7" s="639"/>
    </row>
    <row r="8" spans="1:15" ht="20.100000000000001" customHeight="1">
      <c r="B8" s="659"/>
      <c r="C8" s="660"/>
      <c r="D8" s="661"/>
      <c r="E8" s="630"/>
      <c r="F8" s="642"/>
      <c r="G8" s="643"/>
      <c r="H8" s="632"/>
      <c r="I8" s="632"/>
      <c r="J8" s="639"/>
      <c r="K8" s="639"/>
      <c r="L8" s="639"/>
    </row>
    <row r="9" spans="1:15" ht="15" customHeight="1">
      <c r="B9" s="654" t="s">
        <v>256</v>
      </c>
      <c r="C9" s="500"/>
      <c r="D9" s="655"/>
      <c r="E9" s="630"/>
      <c r="F9" s="642"/>
      <c r="G9" s="643"/>
      <c r="H9" s="632"/>
      <c r="I9" s="632"/>
      <c r="J9" s="639"/>
      <c r="K9" s="639"/>
      <c r="L9" s="639"/>
    </row>
    <row r="10" spans="1:15" ht="19.5" customHeight="1">
      <c r="B10" s="648"/>
      <c r="C10" s="649"/>
      <c r="D10" s="650"/>
      <c r="E10" s="631"/>
      <c r="F10" s="644"/>
      <c r="G10" s="645"/>
      <c r="H10" s="632"/>
      <c r="I10" s="632"/>
      <c r="J10" s="639"/>
      <c r="K10" s="639"/>
      <c r="L10" s="639"/>
    </row>
    <row r="11" spans="1:15" ht="15" customHeight="1">
      <c r="B11" s="646" t="s">
        <v>257</v>
      </c>
      <c r="C11" s="563"/>
      <c r="D11" s="647"/>
      <c r="E11" s="624"/>
      <c r="F11" s="633"/>
      <c r="G11" s="634"/>
      <c r="H11" s="627"/>
      <c r="I11" s="627"/>
      <c r="J11" s="662"/>
      <c r="K11" s="662"/>
      <c r="L11" s="662"/>
    </row>
    <row r="12" spans="1:15" ht="20.100000000000001" customHeight="1">
      <c r="B12" s="651"/>
      <c r="C12" s="652"/>
      <c r="D12" s="653"/>
      <c r="E12" s="625"/>
      <c r="F12" s="635"/>
      <c r="G12" s="636"/>
      <c r="H12" s="627"/>
      <c r="I12" s="627"/>
      <c r="J12" s="662"/>
      <c r="K12" s="662"/>
      <c r="L12" s="662"/>
    </row>
    <row r="13" spans="1:15" ht="15" customHeight="1">
      <c r="B13" s="654" t="s">
        <v>256</v>
      </c>
      <c r="C13" s="500"/>
      <c r="D13" s="655"/>
      <c r="E13" s="625"/>
      <c r="F13" s="635"/>
      <c r="G13" s="636"/>
      <c r="H13" s="627"/>
      <c r="I13" s="627"/>
      <c r="J13" s="662"/>
      <c r="K13" s="662"/>
      <c r="L13" s="662"/>
    </row>
    <row r="14" spans="1:15" ht="20.100000000000001" customHeight="1">
      <c r="B14" s="656"/>
      <c r="C14" s="657"/>
      <c r="D14" s="658"/>
      <c r="E14" s="626"/>
      <c r="F14" s="637"/>
      <c r="G14" s="638"/>
      <c r="H14" s="627"/>
      <c r="I14" s="627"/>
      <c r="J14" s="662"/>
      <c r="K14" s="662"/>
      <c r="L14" s="662"/>
    </row>
    <row r="15" spans="1:15" ht="15" customHeight="1">
      <c r="B15" s="646" t="s">
        <v>257</v>
      </c>
      <c r="C15" s="563"/>
      <c r="D15" s="647"/>
      <c r="E15" s="629"/>
      <c r="F15" s="640"/>
      <c r="G15" s="641"/>
      <c r="H15" s="632"/>
      <c r="I15" s="632"/>
      <c r="J15" s="639"/>
      <c r="K15" s="639"/>
      <c r="L15" s="639"/>
    </row>
    <row r="16" spans="1:15" ht="20.100000000000001" customHeight="1">
      <c r="B16" s="659"/>
      <c r="C16" s="660"/>
      <c r="D16" s="661"/>
      <c r="E16" s="630"/>
      <c r="F16" s="642"/>
      <c r="G16" s="643"/>
      <c r="H16" s="632"/>
      <c r="I16" s="632"/>
      <c r="J16" s="639"/>
      <c r="K16" s="639"/>
      <c r="L16" s="639"/>
    </row>
    <row r="17" spans="2:12" ht="15" customHeight="1">
      <c r="B17" s="654" t="s">
        <v>256</v>
      </c>
      <c r="C17" s="500"/>
      <c r="D17" s="655"/>
      <c r="E17" s="630"/>
      <c r="F17" s="642"/>
      <c r="G17" s="643"/>
      <c r="H17" s="632"/>
      <c r="I17" s="632"/>
      <c r="J17" s="639"/>
      <c r="K17" s="639"/>
      <c r="L17" s="639"/>
    </row>
    <row r="18" spans="2:12" ht="20.100000000000001" customHeight="1">
      <c r="B18" s="648"/>
      <c r="C18" s="649"/>
      <c r="D18" s="650"/>
      <c r="E18" s="631"/>
      <c r="F18" s="644"/>
      <c r="G18" s="645"/>
      <c r="H18" s="632"/>
      <c r="I18" s="632"/>
      <c r="J18" s="639"/>
      <c r="K18" s="639"/>
      <c r="L18" s="639"/>
    </row>
    <row r="19" spans="2:12" ht="15" customHeight="1">
      <c r="B19" s="646" t="s">
        <v>257</v>
      </c>
      <c r="C19" s="563"/>
      <c r="D19" s="647"/>
      <c r="E19" s="624"/>
      <c r="F19" s="633"/>
      <c r="G19" s="634"/>
      <c r="H19" s="627"/>
      <c r="I19" s="627"/>
      <c r="J19" s="662"/>
      <c r="K19" s="662"/>
      <c r="L19" s="662"/>
    </row>
    <row r="20" spans="2:12" ht="20.100000000000001" customHeight="1">
      <c r="B20" s="651"/>
      <c r="C20" s="652"/>
      <c r="D20" s="653"/>
      <c r="E20" s="625"/>
      <c r="F20" s="635"/>
      <c r="G20" s="636"/>
      <c r="H20" s="627"/>
      <c r="I20" s="627"/>
      <c r="J20" s="662"/>
      <c r="K20" s="662"/>
      <c r="L20" s="662"/>
    </row>
    <row r="21" spans="2:12" ht="15" customHeight="1">
      <c r="B21" s="654" t="s">
        <v>256</v>
      </c>
      <c r="C21" s="500"/>
      <c r="D21" s="655"/>
      <c r="E21" s="625"/>
      <c r="F21" s="635"/>
      <c r="G21" s="636"/>
      <c r="H21" s="627"/>
      <c r="I21" s="627"/>
      <c r="J21" s="662"/>
      <c r="K21" s="662"/>
      <c r="L21" s="662"/>
    </row>
    <row r="22" spans="2:12" ht="20.100000000000001" customHeight="1">
      <c r="B22" s="656"/>
      <c r="C22" s="657"/>
      <c r="D22" s="658"/>
      <c r="E22" s="626"/>
      <c r="F22" s="637"/>
      <c r="G22" s="638"/>
      <c r="H22" s="627"/>
      <c r="I22" s="627"/>
      <c r="J22" s="662"/>
      <c r="K22" s="662"/>
      <c r="L22" s="662"/>
    </row>
    <row r="23" spans="2:12" ht="15" customHeight="1">
      <c r="B23" s="646" t="s">
        <v>257</v>
      </c>
      <c r="C23" s="563"/>
      <c r="D23" s="647"/>
      <c r="E23" s="629"/>
      <c r="F23" s="640"/>
      <c r="G23" s="641"/>
      <c r="H23" s="632"/>
      <c r="I23" s="632"/>
      <c r="J23" s="639"/>
      <c r="K23" s="639"/>
      <c r="L23" s="639"/>
    </row>
    <row r="24" spans="2:12" ht="20.100000000000001" customHeight="1">
      <c r="B24" s="659"/>
      <c r="C24" s="660"/>
      <c r="D24" s="661"/>
      <c r="E24" s="630"/>
      <c r="F24" s="642"/>
      <c r="G24" s="643"/>
      <c r="H24" s="632"/>
      <c r="I24" s="632"/>
      <c r="J24" s="639"/>
      <c r="K24" s="639"/>
      <c r="L24" s="639"/>
    </row>
    <row r="25" spans="2:12" ht="15" customHeight="1">
      <c r="B25" s="654" t="s">
        <v>256</v>
      </c>
      <c r="C25" s="500"/>
      <c r="D25" s="655"/>
      <c r="E25" s="630"/>
      <c r="F25" s="642"/>
      <c r="G25" s="643"/>
      <c r="H25" s="632"/>
      <c r="I25" s="632"/>
      <c r="J25" s="639"/>
      <c r="K25" s="639"/>
      <c r="L25" s="639"/>
    </row>
    <row r="26" spans="2:12" ht="20.100000000000001" customHeight="1">
      <c r="B26" s="648"/>
      <c r="C26" s="649"/>
      <c r="D26" s="650"/>
      <c r="E26" s="631"/>
      <c r="F26" s="644"/>
      <c r="G26" s="645"/>
      <c r="H26" s="632"/>
      <c r="I26" s="632"/>
      <c r="J26" s="639"/>
      <c r="K26" s="639"/>
      <c r="L26" s="639"/>
    </row>
    <row r="27" spans="2:12" ht="20.100000000000001" customHeight="1">
      <c r="B27" s="433"/>
      <c r="C27" s="437"/>
      <c r="D27" s="437"/>
      <c r="E27" s="437"/>
      <c r="F27" s="437"/>
      <c r="G27" s="437"/>
      <c r="H27" s="437"/>
      <c r="I27" s="437"/>
      <c r="J27" s="437"/>
      <c r="K27" s="437"/>
      <c r="L27" s="452"/>
    </row>
    <row r="28" spans="2:12" ht="20.100000000000001" customHeight="1">
      <c r="B28" s="654" t="s">
        <v>255</v>
      </c>
      <c r="C28" s="500"/>
      <c r="D28" s="500"/>
      <c r="E28" s="500"/>
      <c r="F28" s="500"/>
      <c r="G28" s="500"/>
      <c r="H28" s="500"/>
      <c r="I28" s="500"/>
      <c r="J28" s="500"/>
      <c r="K28" s="500"/>
      <c r="L28" s="101"/>
    </row>
    <row r="29" spans="2:12" ht="20.100000000000001" customHeight="1">
      <c r="B29" s="664" t="str">
        <f>IF('第一面～第五面'!AI10="","　　　　年　　月　　日",TEXT('第一面～第五面'!AI10,"ggge年m月d日"))</f>
        <v>　　　　年　　月　　日</v>
      </c>
      <c r="C29" s="665"/>
      <c r="D29" s="665"/>
      <c r="E29" s="665"/>
      <c r="F29" s="90"/>
      <c r="L29" s="49"/>
    </row>
    <row r="30" spans="2:12" ht="20.100000000000001" customHeight="1">
      <c r="B30" s="450"/>
      <c r="C30" s="451"/>
      <c r="D30" s="451"/>
      <c r="E30" s="451"/>
      <c r="F30" s="451"/>
      <c r="G30" s="451"/>
      <c r="H30" s="451"/>
      <c r="I30" s="451"/>
      <c r="J30" s="451"/>
      <c r="K30" s="451"/>
      <c r="L30" s="453"/>
    </row>
    <row r="31" spans="2:12" ht="30" customHeight="1">
      <c r="B31" s="450"/>
      <c r="C31" s="451"/>
      <c r="D31" s="451"/>
      <c r="E31" s="65" t="s">
        <v>8</v>
      </c>
      <c r="F31" s="65"/>
      <c r="G31" s="668" t="str">
        <f>'第一面～第五面'!AI35&amp;""</f>
        <v/>
      </c>
      <c r="H31" s="668"/>
      <c r="I31" s="668"/>
      <c r="J31" s="668"/>
      <c r="L31" s="49"/>
    </row>
    <row r="32" spans="2:12" ht="30" customHeight="1">
      <c r="B32" s="450"/>
      <c r="C32" s="451"/>
      <c r="D32" s="451"/>
      <c r="E32" s="65" t="s">
        <v>12</v>
      </c>
      <c r="F32" s="65"/>
      <c r="G32" s="668" t="str">
        <f>'第一面～第五面'!R17</f>
        <v xml:space="preserve">
　　</v>
      </c>
      <c r="H32" s="668"/>
      <c r="I32" s="668"/>
      <c r="J32" s="668"/>
      <c r="K32" s="60"/>
      <c r="L32" s="89"/>
    </row>
    <row r="33" spans="1:13" ht="20.100000000000001" customHeight="1">
      <c r="B33" s="434"/>
      <c r="C33" s="438"/>
      <c r="D33" s="438"/>
      <c r="E33" s="438"/>
      <c r="F33" s="438"/>
      <c r="G33" s="438"/>
      <c r="H33" s="438"/>
      <c r="I33" s="438"/>
      <c r="J33" s="438"/>
      <c r="K33" s="438"/>
      <c r="L33" s="454"/>
    </row>
    <row r="35" spans="1:13" ht="20.100000000000001" customHeight="1">
      <c r="A35" s="451" t="s">
        <v>254</v>
      </c>
      <c r="B35" s="451"/>
      <c r="C35" s="451"/>
    </row>
    <row r="36" spans="1:13" ht="20.100000000000001" customHeight="1">
      <c r="B36" s="44" t="s">
        <v>29</v>
      </c>
      <c r="C36" s="667" t="s">
        <v>253</v>
      </c>
      <c r="D36" s="667"/>
      <c r="E36" s="667"/>
      <c r="F36" s="667"/>
      <c r="G36" s="667"/>
      <c r="H36" s="667"/>
      <c r="I36" s="667"/>
      <c r="J36" s="667"/>
      <c r="K36" s="667"/>
      <c r="L36" s="667"/>
      <c r="M36" s="667"/>
    </row>
    <row r="37" spans="1:13" ht="39.950000000000003" customHeight="1">
      <c r="B37" s="71" t="s">
        <v>252</v>
      </c>
      <c r="C37" s="666" t="s">
        <v>251</v>
      </c>
      <c r="D37" s="666"/>
      <c r="E37" s="666"/>
      <c r="F37" s="666"/>
      <c r="G37" s="666"/>
      <c r="H37" s="666"/>
      <c r="I37" s="666"/>
      <c r="J37" s="666"/>
      <c r="K37" s="666"/>
      <c r="L37" s="666"/>
    </row>
    <row r="38" spans="1:13" ht="20.100000000000001" customHeight="1">
      <c r="C38" s="44" t="s">
        <v>250</v>
      </c>
      <c r="D38" s="500" t="s">
        <v>249</v>
      </c>
      <c r="E38" s="500"/>
      <c r="F38" s="500"/>
      <c r="G38" s="500"/>
      <c r="H38" s="500"/>
      <c r="I38" s="500"/>
      <c r="J38" s="500"/>
      <c r="K38" s="500"/>
      <c r="L38" s="500"/>
    </row>
    <row r="39" spans="1:13" ht="39.950000000000003" customHeight="1">
      <c r="C39" s="71" t="s">
        <v>248</v>
      </c>
      <c r="D39" s="663" t="s">
        <v>247</v>
      </c>
      <c r="E39" s="663"/>
      <c r="F39" s="663"/>
      <c r="G39" s="663"/>
      <c r="H39" s="663"/>
      <c r="I39" s="663"/>
      <c r="J39" s="663"/>
      <c r="K39" s="663"/>
      <c r="L39" s="663"/>
    </row>
    <row r="40" spans="1:13" ht="19.5" customHeight="1">
      <c r="C40" s="71"/>
      <c r="D40" s="102"/>
      <c r="E40" s="102"/>
      <c r="F40" s="102"/>
      <c r="G40" s="102"/>
      <c r="H40" s="102"/>
      <c r="I40" s="102"/>
      <c r="J40" s="102"/>
      <c r="K40" s="102"/>
      <c r="L40" s="102"/>
    </row>
    <row r="41" spans="1:13" ht="19.5" customHeight="1">
      <c r="C41" s="71"/>
      <c r="D41" s="102"/>
      <c r="E41" s="102"/>
      <c r="F41" s="102"/>
      <c r="G41" s="102"/>
      <c r="H41" s="102"/>
      <c r="I41" s="102"/>
      <c r="J41" s="102"/>
      <c r="K41" s="102"/>
      <c r="L41" s="102"/>
    </row>
    <row r="42" spans="1:13" ht="19.5" customHeight="1">
      <c r="C42" s="71"/>
      <c r="D42" s="102"/>
      <c r="E42" s="102"/>
      <c r="F42" s="102"/>
      <c r="G42" s="102"/>
      <c r="H42" s="102"/>
      <c r="I42" s="102"/>
      <c r="J42" s="102"/>
      <c r="K42" s="102"/>
      <c r="L42" s="102"/>
    </row>
    <row r="43" spans="1:13" ht="19.5" customHeight="1">
      <c r="C43" s="71"/>
      <c r="D43" s="102"/>
      <c r="E43" s="102"/>
      <c r="F43" s="102"/>
      <c r="G43" s="102"/>
      <c r="H43" s="102"/>
      <c r="I43" s="102"/>
      <c r="J43" s="102"/>
      <c r="K43" s="102"/>
      <c r="L43" s="102"/>
    </row>
    <row r="44" spans="1:13" ht="19.5" customHeight="1">
      <c r="C44" s="71"/>
      <c r="D44" s="102"/>
      <c r="E44" s="102"/>
      <c r="F44" s="102"/>
      <c r="G44" s="102"/>
      <c r="H44" s="102"/>
      <c r="I44" s="102"/>
      <c r="J44" s="102"/>
      <c r="K44" s="102"/>
      <c r="L44" s="102"/>
    </row>
    <row r="45" spans="1:13" ht="19.5" customHeight="1">
      <c r="C45" s="71"/>
      <c r="D45" s="102"/>
      <c r="E45" s="102"/>
      <c r="F45" s="102"/>
      <c r="G45" s="102"/>
      <c r="H45" s="102"/>
      <c r="I45" s="102"/>
      <c r="J45" s="102"/>
      <c r="K45" s="102"/>
      <c r="L45" s="102"/>
    </row>
    <row r="46" spans="1:13" ht="19.5" customHeight="1">
      <c r="C46" s="71"/>
      <c r="D46" s="102"/>
      <c r="E46" s="102"/>
      <c r="F46" s="102"/>
      <c r="G46" s="102"/>
      <c r="H46" s="102"/>
      <c r="I46" s="102"/>
      <c r="J46" s="102"/>
      <c r="K46" s="102"/>
      <c r="L46" s="102"/>
    </row>
    <row r="47" spans="1:13" ht="19.5" customHeight="1">
      <c r="C47" s="71"/>
      <c r="D47" s="102"/>
      <c r="E47" s="102"/>
      <c r="F47" s="102"/>
      <c r="G47" s="102"/>
      <c r="H47" s="102"/>
      <c r="I47" s="102"/>
      <c r="J47" s="102"/>
      <c r="K47" s="102"/>
      <c r="L47" s="102"/>
    </row>
    <row r="48" spans="1:13" ht="20.100000000000001" customHeight="1">
      <c r="C48" s="70"/>
    </row>
    <row r="49" spans="3:3" ht="20.100000000000001" customHeight="1">
      <c r="C49" s="70"/>
    </row>
    <row r="50" spans="3:3" ht="20.100000000000001" customHeight="1">
      <c r="C50" s="70"/>
    </row>
    <row r="51" spans="3:3" ht="20.100000000000001" customHeight="1">
      <c r="C51" s="70"/>
    </row>
    <row r="52" spans="3:3" ht="20.100000000000001" customHeight="1">
      <c r="C52" s="70"/>
    </row>
    <row r="53" spans="3:3" ht="20.100000000000001" customHeight="1">
      <c r="C53" s="70"/>
    </row>
  </sheetData>
  <mergeCells count="72">
    <mergeCell ref="B32:D32"/>
    <mergeCell ref="B24:D24"/>
    <mergeCell ref="B25:D25"/>
    <mergeCell ref="D39:L39"/>
    <mergeCell ref="B26:D26"/>
    <mergeCell ref="B28:K28"/>
    <mergeCell ref="B29:E29"/>
    <mergeCell ref="B30:L30"/>
    <mergeCell ref="B27:L27"/>
    <mergeCell ref="C37:L37"/>
    <mergeCell ref="C36:M36"/>
    <mergeCell ref="D38:L38"/>
    <mergeCell ref="G31:J31"/>
    <mergeCell ref="A35:C35"/>
    <mergeCell ref="G32:J32"/>
    <mergeCell ref="B33:L33"/>
    <mergeCell ref="B31:D31"/>
    <mergeCell ref="K19:L22"/>
    <mergeCell ref="K23:L26"/>
    <mergeCell ref="J11:J14"/>
    <mergeCell ref="F6:G6"/>
    <mergeCell ref="K6:L6"/>
    <mergeCell ref="K7:L10"/>
    <mergeCell ref="K11:L14"/>
    <mergeCell ref="K15:L18"/>
    <mergeCell ref="J19:J22"/>
    <mergeCell ref="B5:D6"/>
    <mergeCell ref="B7:D7"/>
    <mergeCell ref="J23:J26"/>
    <mergeCell ref="F23:G26"/>
    <mergeCell ref="B11:D11"/>
    <mergeCell ref="B12:D12"/>
    <mergeCell ref="A1:M1"/>
    <mergeCell ref="A2:M2"/>
    <mergeCell ref="A3:M3"/>
    <mergeCell ref="J7:J10"/>
    <mergeCell ref="F5:L5"/>
    <mergeCell ref="F7:G10"/>
    <mergeCell ref="B8:D8"/>
    <mergeCell ref="B9:D9"/>
    <mergeCell ref="B10:D10"/>
    <mergeCell ref="B13:D13"/>
    <mergeCell ref="B14:D14"/>
    <mergeCell ref="B15:D15"/>
    <mergeCell ref="B16:D16"/>
    <mergeCell ref="B17:D17"/>
    <mergeCell ref="B18:D18"/>
    <mergeCell ref="B19:D19"/>
    <mergeCell ref="B20:D20"/>
    <mergeCell ref="B21:D21"/>
    <mergeCell ref="B22:D22"/>
    <mergeCell ref="B23:D23"/>
    <mergeCell ref="E19:E22"/>
    <mergeCell ref="H19:H22"/>
    <mergeCell ref="I19:I22"/>
    <mergeCell ref="F19:G22"/>
    <mergeCell ref="E23:E26"/>
    <mergeCell ref="H23:H26"/>
    <mergeCell ref="I23:I26"/>
    <mergeCell ref="E15:E18"/>
    <mergeCell ref="H15:H18"/>
    <mergeCell ref="I15:I18"/>
    <mergeCell ref="J15:J18"/>
    <mergeCell ref="F15:G18"/>
    <mergeCell ref="E11:E14"/>
    <mergeCell ref="H11:H14"/>
    <mergeCell ref="I11:I14"/>
    <mergeCell ref="E5:E6"/>
    <mergeCell ref="E7:E10"/>
    <mergeCell ref="H7:H10"/>
    <mergeCell ref="I7:I10"/>
    <mergeCell ref="F11:G14"/>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ignoredErrors>
    <ignoredError sqref="G32"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DCD-20A8-474E-B73A-25D0C0E02F22}">
  <dimension ref="A1:AD57"/>
  <sheetViews>
    <sheetView zoomScaleNormal="100" workbookViewId="0">
      <selection activeCell="AH48" sqref="AH48"/>
    </sheetView>
  </sheetViews>
  <sheetFormatPr defaultColWidth="3.125" defaultRowHeight="13.5"/>
  <cols>
    <col min="1" max="21" width="3.125" style="274"/>
    <col min="22" max="22" width="6.625" style="274" customWidth="1"/>
    <col min="23" max="25" width="3.125" style="274"/>
    <col min="26" max="26" width="4.25" style="274" customWidth="1"/>
    <col min="27" max="27" width="3.125" style="274"/>
    <col min="28" max="28" width="2.875" style="274" customWidth="1"/>
    <col min="29" max="16384" width="3.125" style="274"/>
  </cols>
  <sheetData>
    <row r="1" spans="1:30" ht="18.75" customHeight="1">
      <c r="A1" s="669" t="s">
        <v>531</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row>
    <row r="2" spans="1:30" ht="18.75" customHeight="1">
      <c r="A2" s="669"/>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row>
    <row r="3" spans="1:30" s="277" customFormat="1" ht="18.75" customHeight="1">
      <c r="A3" s="275"/>
      <c r="B3" s="275"/>
      <c r="C3" s="275"/>
      <c r="D3" s="275"/>
      <c r="E3" s="275"/>
      <c r="F3" s="275"/>
      <c r="G3" s="275"/>
      <c r="H3" s="275"/>
      <c r="I3" s="275"/>
      <c r="J3" s="275"/>
      <c r="K3" s="275"/>
      <c r="L3" s="275"/>
      <c r="M3" s="275"/>
      <c r="N3" s="275"/>
      <c r="O3" s="275"/>
      <c r="P3" s="275"/>
      <c r="Q3" s="276"/>
      <c r="R3" s="277" t="s">
        <v>536</v>
      </c>
      <c r="S3" s="275"/>
      <c r="T3" s="275"/>
      <c r="U3" s="275"/>
      <c r="V3" s="670"/>
      <c r="W3" s="670"/>
      <c r="X3" s="670"/>
      <c r="Y3" s="670"/>
      <c r="Z3" s="278"/>
      <c r="AA3" s="278"/>
      <c r="AB3" s="278"/>
      <c r="AC3" s="278"/>
    </row>
    <row r="4" spans="1:30">
      <c r="Q4" s="279"/>
      <c r="R4" s="274" t="s">
        <v>533</v>
      </c>
    </row>
    <row r="5" spans="1:30">
      <c r="Q5" s="279"/>
      <c r="R5" s="274" t="s">
        <v>534</v>
      </c>
      <c r="V5" s="274" t="s">
        <v>535</v>
      </c>
      <c r="W5" s="671"/>
      <c r="X5" s="671"/>
      <c r="Y5" s="671"/>
      <c r="Z5" s="671"/>
      <c r="AA5" s="671"/>
      <c r="AB5" s="671"/>
      <c r="AC5" s="671"/>
      <c r="AD5" s="274" t="s">
        <v>335</v>
      </c>
    </row>
    <row r="6" spans="1:30" ht="16.5" customHeight="1"/>
    <row r="55" spans="3:3" ht="20.25" customHeight="1"/>
    <row r="57" spans="3:3">
      <c r="C57" s="280" t="s">
        <v>532</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16</xdr:col>
                    <xdr:colOff>19050</xdr:colOff>
                    <xdr:row>2</xdr:row>
                    <xdr:rowOff>200025</xdr:rowOff>
                  </from>
                  <to>
                    <xdr:col>16</xdr:col>
                    <xdr:colOff>238125</xdr:colOff>
                    <xdr:row>4</xdr:row>
                    <xdr:rowOff>38100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16</xdr:col>
                    <xdr:colOff>19050</xdr:colOff>
                    <xdr:row>3</xdr:row>
                    <xdr:rowOff>152400</xdr:rowOff>
                  </from>
                  <to>
                    <xdr:col>16</xdr:col>
                    <xdr:colOff>238125</xdr:colOff>
                    <xdr:row>5</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O38"/>
  <sheetViews>
    <sheetView zoomScale="85" zoomScaleNormal="85" zoomScaleSheetLayoutView="100" workbookViewId="0">
      <selection activeCell="O33" sqref="O3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6"/>
      <c r="B4" s="676"/>
      <c r="C4" s="676"/>
      <c r="D4" s="676"/>
      <c r="E4" s="676"/>
      <c r="F4" s="676"/>
      <c r="G4" s="676"/>
      <c r="H4" s="676"/>
      <c r="I4" s="676"/>
      <c r="J4" s="676"/>
      <c r="K4" s="676"/>
      <c r="L4" s="61"/>
      <c r="M4" s="61"/>
      <c r="N4" s="61"/>
      <c r="O4" s="61"/>
    </row>
    <row r="5" spans="1:15" s="104" customFormat="1" ht="14.25">
      <c r="A5" s="676" t="s">
        <v>46</v>
      </c>
      <c r="B5" s="676"/>
      <c r="C5" s="676"/>
      <c r="D5" s="676"/>
      <c r="E5" s="676"/>
      <c r="F5" s="676"/>
      <c r="G5" s="676"/>
      <c r="H5" s="676"/>
      <c r="I5" s="676"/>
      <c r="J5" s="676"/>
      <c r="K5" s="676"/>
      <c r="L5" s="61"/>
      <c r="M5" s="61"/>
      <c r="N5" s="61"/>
      <c r="O5" s="61"/>
    </row>
    <row r="6" spans="1:15" s="106" customFormat="1" ht="36" customHeight="1">
      <c r="A6" s="677" t="s">
        <v>299</v>
      </c>
      <c r="B6" s="677"/>
      <c r="C6" s="677"/>
      <c r="D6" s="677"/>
      <c r="E6" s="677"/>
      <c r="F6" s="677"/>
      <c r="G6" s="677"/>
      <c r="H6" s="677"/>
      <c r="I6" s="677"/>
      <c r="J6" s="677"/>
      <c r="K6" s="677"/>
      <c r="L6" s="267"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17.25" customHeight="1">
      <c r="B9" s="595" t="s">
        <v>300</v>
      </c>
      <c r="C9" s="595"/>
      <c r="D9" s="595"/>
      <c r="E9" s="595"/>
      <c r="F9" s="595"/>
      <c r="G9" s="595"/>
      <c r="H9" s="595"/>
      <c r="I9" s="595"/>
      <c r="J9" s="595"/>
      <c r="K9" s="66"/>
    </row>
    <row r="10" spans="1:15" ht="17.25" customHeight="1">
      <c r="B10" s="100"/>
      <c r="C10" s="100"/>
      <c r="D10" s="100"/>
      <c r="E10" s="100"/>
      <c r="F10" s="100"/>
      <c r="G10" s="100"/>
      <c r="H10" s="100"/>
      <c r="I10" s="100"/>
      <c r="J10" s="100"/>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65" t="s">
        <v>207</v>
      </c>
      <c r="B13" s="565"/>
      <c r="C13" s="565"/>
      <c r="D13" s="565"/>
      <c r="E13" s="565"/>
      <c r="F13" s="565"/>
      <c r="G13" s="565"/>
      <c r="H13" s="565"/>
      <c r="I13" s="565"/>
      <c r="J13" s="565"/>
      <c r="K13" s="565"/>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v>1</v>
      </c>
      <c r="C17" s="97" t="s">
        <v>134</v>
      </c>
      <c r="D17" s="108"/>
      <c r="E17" s="678"/>
      <c r="F17" s="679"/>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v>2</v>
      </c>
      <c r="C20" s="97" t="s">
        <v>301</v>
      </c>
      <c r="D20" s="108"/>
      <c r="E20" s="674"/>
      <c r="F20" s="674"/>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78" t="s">
        <v>306</v>
      </c>
      <c r="F26" s="679"/>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t="s">
        <v>11</v>
      </c>
      <c r="F29" s="674"/>
      <c r="G29" s="674"/>
      <c r="H29" s="674"/>
      <c r="I29" s="674"/>
      <c r="J29" s="675"/>
      <c r="K29" s="675"/>
      <c r="L29" s="61"/>
      <c r="M29" s="61"/>
      <c r="N29" s="61"/>
      <c r="O29" s="61"/>
    </row>
    <row r="30" spans="1:15" s="104" customFormat="1" ht="24" customHeight="1">
      <c r="A30" s="61"/>
      <c r="B30" s="61"/>
      <c r="C30" s="61"/>
      <c r="D30" s="61"/>
      <c r="E30" s="107" t="s">
        <v>302</v>
      </c>
      <c r="F30" s="672"/>
      <c r="G30" s="672"/>
      <c r="H30" s="672"/>
      <c r="I30" s="672"/>
      <c r="J30" s="673"/>
      <c r="K30" s="673"/>
      <c r="L30" s="61"/>
      <c r="M30" s="61"/>
      <c r="N30" s="61"/>
      <c r="O30" s="61"/>
    </row>
    <row r="31" spans="1:15" s="104" customFormat="1" ht="24" customHeight="1">
      <c r="A31" s="61"/>
      <c r="B31" s="61"/>
      <c r="C31" s="61"/>
      <c r="D31" s="61"/>
      <c r="E31" s="107" t="s">
        <v>303</v>
      </c>
      <c r="F31" s="674"/>
      <c r="G31" s="674"/>
      <c r="H31" s="674"/>
      <c r="I31" s="674"/>
      <c r="J31" s="97"/>
      <c r="K31" s="61"/>
      <c r="L31" s="61"/>
      <c r="M31" s="61"/>
      <c r="N31" s="61"/>
      <c r="O31" s="61"/>
    </row>
    <row r="32" spans="1:15" s="104" customFormat="1" ht="17.25" customHeight="1">
      <c r="A32" s="61"/>
      <c r="B32" s="61"/>
      <c r="C32" s="61"/>
      <c r="D32" s="61"/>
      <c r="E32" s="61"/>
      <c r="F32" s="565"/>
      <c r="G32" s="565"/>
      <c r="H32" s="565"/>
      <c r="I32" s="565"/>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65"/>
      <c r="B34" s="565"/>
      <c r="C34" s="565"/>
      <c r="D34" s="565"/>
      <c r="E34" s="565"/>
      <c r="F34" s="565"/>
      <c r="G34" s="565"/>
      <c r="H34" s="565"/>
      <c r="I34" s="565"/>
      <c r="J34" s="565"/>
      <c r="K34" s="565"/>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98" t="s">
        <v>7</v>
      </c>
      <c r="D37" s="598"/>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4">
    <mergeCell ref="F29:K29"/>
    <mergeCell ref="A4:K4"/>
    <mergeCell ref="A5:K5"/>
    <mergeCell ref="A6:K6"/>
    <mergeCell ref="B9:J9"/>
    <mergeCell ref="A13:K13"/>
    <mergeCell ref="E17:F17"/>
    <mergeCell ref="E20:F20"/>
    <mergeCell ref="E26:F26"/>
    <mergeCell ref="F30:K30"/>
    <mergeCell ref="F31:I31"/>
    <mergeCell ref="F32:I32"/>
    <mergeCell ref="A34:K34"/>
    <mergeCell ref="C37:D37"/>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O38"/>
  <sheetViews>
    <sheetView zoomScale="85" zoomScaleNormal="85" zoomScaleSheetLayoutView="100" workbookViewId="0">
      <selection activeCell="P32" sqref="P32"/>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6"/>
      <c r="B4" s="676"/>
      <c r="C4" s="676"/>
      <c r="D4" s="676"/>
      <c r="E4" s="676"/>
      <c r="F4" s="676"/>
      <c r="G4" s="676"/>
      <c r="H4" s="676"/>
      <c r="I4" s="676"/>
      <c r="J4" s="676"/>
      <c r="K4" s="676"/>
      <c r="L4" s="61"/>
      <c r="M4" s="61"/>
      <c r="N4" s="61"/>
      <c r="O4" s="61"/>
    </row>
    <row r="5" spans="1:15" s="104" customFormat="1" ht="14.25">
      <c r="A5" s="676" t="s">
        <v>46</v>
      </c>
      <c r="B5" s="676"/>
      <c r="C5" s="676"/>
      <c r="D5" s="676"/>
      <c r="E5" s="676"/>
      <c r="F5" s="676"/>
      <c r="G5" s="676"/>
      <c r="H5" s="676"/>
      <c r="I5" s="676"/>
      <c r="J5" s="676"/>
      <c r="K5" s="676"/>
      <c r="L5" s="61"/>
      <c r="M5" s="61"/>
      <c r="N5" s="61"/>
      <c r="O5" s="61"/>
    </row>
    <row r="6" spans="1:15" s="106" customFormat="1" ht="36" customHeight="1">
      <c r="A6" s="677" t="s">
        <v>304</v>
      </c>
      <c r="B6" s="677"/>
      <c r="C6" s="677"/>
      <c r="D6" s="677"/>
      <c r="E6" s="677"/>
      <c r="F6" s="677"/>
      <c r="G6" s="677"/>
      <c r="H6" s="677"/>
      <c r="I6" s="677"/>
      <c r="J6" s="677"/>
      <c r="K6" s="677"/>
      <c r="L6" s="267"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25.5" customHeight="1">
      <c r="B9" s="684" t="s">
        <v>470</v>
      </c>
      <c r="C9" s="684"/>
      <c r="D9" s="684"/>
      <c r="E9" s="684"/>
      <c r="F9" s="684"/>
      <c r="G9" s="684"/>
      <c r="H9" s="684"/>
      <c r="I9" s="684"/>
      <c r="J9" s="684"/>
      <c r="K9" s="66"/>
    </row>
    <row r="10" spans="1:15" ht="25.5" customHeight="1">
      <c r="B10" s="685"/>
      <c r="C10" s="685"/>
      <c r="D10" s="685"/>
      <c r="E10" s="685"/>
      <c r="F10" s="685"/>
      <c r="G10" s="685"/>
      <c r="H10" s="685"/>
      <c r="I10" s="685"/>
      <c r="J10" s="685"/>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65" t="s">
        <v>207</v>
      </c>
      <c r="B13" s="565"/>
      <c r="C13" s="565"/>
      <c r="D13" s="565"/>
      <c r="E13" s="565"/>
      <c r="F13" s="565"/>
      <c r="G13" s="565"/>
      <c r="H13" s="565"/>
      <c r="I13" s="565"/>
      <c r="J13" s="565"/>
      <c r="K13" s="565"/>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c r="C17" s="97"/>
      <c r="D17" s="108"/>
      <c r="E17" s="97"/>
      <c r="F17" s="9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c r="C20" s="97"/>
      <c r="D20" s="108"/>
      <c r="E20" s="97"/>
      <c r="F20" s="97"/>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78" t="s">
        <v>306</v>
      </c>
      <c r="F26" s="679"/>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c r="F29" s="598"/>
      <c r="G29" s="598"/>
      <c r="H29" s="598"/>
      <c r="I29" s="598"/>
      <c r="J29" s="680"/>
      <c r="K29" s="680"/>
      <c r="L29" s="61"/>
      <c r="M29" s="61"/>
      <c r="N29" s="61"/>
      <c r="O29" s="61"/>
    </row>
    <row r="30" spans="1:15" s="104" customFormat="1" ht="24" customHeight="1">
      <c r="A30" s="61"/>
      <c r="B30" s="61"/>
      <c r="C30" s="61"/>
      <c r="D30" s="61"/>
      <c r="E30" s="107" t="s">
        <v>123</v>
      </c>
      <c r="F30" s="681"/>
      <c r="G30" s="681"/>
      <c r="H30" s="681"/>
      <c r="I30" s="681"/>
      <c r="J30" s="682"/>
      <c r="K30" s="682"/>
      <c r="L30" s="61"/>
      <c r="M30" s="61"/>
      <c r="N30" s="61"/>
      <c r="O30" s="61"/>
    </row>
    <row r="31" spans="1:15" s="104" customFormat="1" ht="24" customHeight="1">
      <c r="A31" s="61"/>
      <c r="B31" s="61"/>
      <c r="C31" s="61"/>
      <c r="D31" s="61"/>
      <c r="E31" s="107" t="s">
        <v>12</v>
      </c>
      <c r="F31" s="683"/>
      <c r="G31" s="683"/>
      <c r="H31" s="683"/>
      <c r="I31" s="683"/>
      <c r="J31" s="97"/>
      <c r="K31" s="61"/>
      <c r="L31" s="61"/>
      <c r="M31" s="61"/>
      <c r="N31" s="61"/>
      <c r="O31" s="61"/>
    </row>
    <row r="32" spans="1:15" s="104" customFormat="1" ht="17.25" customHeight="1">
      <c r="A32" s="61"/>
      <c r="B32" s="61"/>
      <c r="C32" s="61"/>
      <c r="D32" s="61"/>
      <c r="E32" s="61"/>
      <c r="F32" s="565"/>
      <c r="G32" s="565"/>
      <c r="H32" s="565"/>
      <c r="I32" s="565"/>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65"/>
      <c r="B34" s="565"/>
      <c r="C34" s="565"/>
      <c r="D34" s="565"/>
      <c r="E34" s="565"/>
      <c r="F34" s="565"/>
      <c r="G34" s="565"/>
      <c r="H34" s="565"/>
      <c r="I34" s="565"/>
      <c r="J34" s="565"/>
      <c r="K34" s="565"/>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98" t="s">
        <v>7</v>
      </c>
      <c r="D37" s="598"/>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2">
    <mergeCell ref="C37:D37"/>
    <mergeCell ref="A4:K4"/>
    <mergeCell ref="A5:K5"/>
    <mergeCell ref="A6:K6"/>
    <mergeCell ref="A13:K13"/>
    <mergeCell ref="F29:K29"/>
    <mergeCell ref="F30:K30"/>
    <mergeCell ref="F31:I31"/>
    <mergeCell ref="F32:I32"/>
    <mergeCell ref="A34:K34"/>
    <mergeCell ref="B9:J1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17B1-6860-48DD-A184-0CBCC3D69738}">
  <dimension ref="A4:L33"/>
  <sheetViews>
    <sheetView zoomScale="85" zoomScaleNormal="85" zoomScaleSheetLayoutView="85" workbookViewId="0">
      <selection activeCell="N43" sqref="N4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6" t="s">
        <v>505</v>
      </c>
      <c r="B4" s="676"/>
      <c r="C4" s="676"/>
      <c r="D4" s="676"/>
      <c r="E4" s="676"/>
      <c r="F4" s="676"/>
      <c r="G4" s="676"/>
      <c r="H4" s="676"/>
      <c r="I4" s="676"/>
      <c r="J4" s="676"/>
      <c r="K4" s="676"/>
    </row>
    <row r="5" spans="1:12" s="104" customFormat="1" ht="14.25">
      <c r="A5" s="676" t="s">
        <v>46</v>
      </c>
      <c r="B5" s="676"/>
      <c r="C5" s="676"/>
      <c r="D5" s="676"/>
      <c r="E5" s="676"/>
      <c r="F5" s="676"/>
      <c r="G5" s="676"/>
      <c r="H5" s="676"/>
      <c r="I5" s="676"/>
      <c r="J5" s="676"/>
      <c r="K5" s="676"/>
    </row>
    <row r="6" spans="1:12" s="106" customFormat="1" ht="36" customHeight="1">
      <c r="A6" s="677" t="s">
        <v>506</v>
      </c>
      <c r="B6" s="677"/>
      <c r="C6" s="677"/>
      <c r="D6" s="677"/>
      <c r="E6" s="677"/>
      <c r="F6" s="677"/>
      <c r="G6" s="677"/>
      <c r="H6" s="677"/>
      <c r="I6" s="677"/>
      <c r="J6" s="677"/>
      <c r="K6" s="677"/>
      <c r="L6" s="267"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86" t="str">
        <f>IF('第一面～第五面'!AI10="","　　　　年　　月　　日",TEXT('第一面～第五面'!AI10,"ggge年m月d日"))</f>
        <v>　　　　年　　月　　日</v>
      </c>
      <c r="H8" s="686"/>
      <c r="I8" s="686"/>
      <c r="J8" s="686"/>
      <c r="K8" s="61"/>
    </row>
    <row r="9" spans="1:12" ht="17.25" customHeight="1">
      <c r="A9" s="86"/>
      <c r="B9" s="86"/>
      <c r="C9" s="86"/>
      <c r="D9" s="86"/>
      <c r="E9" s="86"/>
      <c r="F9" s="86"/>
      <c r="G9" s="86"/>
      <c r="H9" s="86"/>
      <c r="I9" s="86"/>
      <c r="J9" s="86"/>
      <c r="K9" s="86"/>
    </row>
    <row r="10" spans="1:12" s="104" customFormat="1" ht="17.25" customHeight="1">
      <c r="A10" s="61"/>
      <c r="B10" s="61"/>
      <c r="C10" s="598" t="s">
        <v>7</v>
      </c>
      <c r="D10" s="598"/>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45.75" customHeight="1">
      <c r="A13" s="61"/>
      <c r="B13" s="61"/>
      <c r="C13" s="61"/>
      <c r="D13" s="61"/>
      <c r="E13" s="107" t="s">
        <v>11</v>
      </c>
      <c r="F13" s="595" t="str">
        <f>'第一面～第五面'!R15&amp;""</f>
        <v/>
      </c>
      <c r="G13" s="598"/>
      <c r="H13" s="598"/>
      <c r="I13" s="598"/>
      <c r="J13" s="680"/>
      <c r="K13" s="680"/>
    </row>
    <row r="14" spans="1:12" s="104" customFormat="1" ht="24" customHeight="1">
      <c r="A14" s="61"/>
      <c r="B14" s="61"/>
      <c r="C14" s="61"/>
      <c r="D14" s="61"/>
      <c r="E14" s="107" t="s">
        <v>302</v>
      </c>
      <c r="F14" s="598" t="str">
        <f>'第一面～第五面'!AI35&amp;""</f>
        <v/>
      </c>
      <c r="G14" s="598"/>
      <c r="H14" s="598"/>
      <c r="I14" s="598"/>
      <c r="J14" s="680"/>
      <c r="K14" s="680"/>
    </row>
    <row r="15" spans="1:12" s="104" customFormat="1" ht="24" customHeight="1">
      <c r="A15" s="61"/>
      <c r="B15" s="61"/>
      <c r="C15" s="61"/>
      <c r="D15" s="61"/>
      <c r="E15" s="107" t="s">
        <v>303</v>
      </c>
      <c r="F15" s="598" t="str">
        <f>'第一面～第五面'!R17</f>
        <v xml:space="preserve">
　　</v>
      </c>
      <c r="G15" s="598"/>
      <c r="H15" s="598"/>
      <c r="I15" s="598"/>
      <c r="J15" s="97"/>
      <c r="K15" s="61"/>
    </row>
    <row r="16" spans="1:12" s="104" customFormat="1" ht="17.25" customHeight="1">
      <c r="A16" s="61"/>
      <c r="B16" s="61"/>
      <c r="C16" s="61"/>
      <c r="D16" s="61"/>
      <c r="E16" s="61"/>
      <c r="F16" s="565"/>
      <c r="G16" s="565"/>
      <c r="H16" s="565"/>
      <c r="I16" s="565"/>
      <c r="J16" s="61"/>
      <c r="K16" s="61"/>
    </row>
    <row r="17" spans="1:11" s="104" customFormat="1" ht="17.25" customHeight="1">
      <c r="A17" s="61"/>
      <c r="B17" s="61"/>
      <c r="C17" s="61"/>
      <c r="D17" s="61"/>
      <c r="E17" s="61"/>
      <c r="F17" s="97"/>
      <c r="G17" s="97"/>
      <c r="H17" s="97"/>
      <c r="I17" s="97"/>
      <c r="J17" s="61"/>
      <c r="K17" s="61"/>
    </row>
    <row r="18" spans="1:11" ht="25.5" customHeight="1">
      <c r="B18" s="687" t="s">
        <v>527</v>
      </c>
      <c r="C18" s="687"/>
      <c r="D18" s="687"/>
      <c r="E18" s="687"/>
      <c r="F18" s="687"/>
      <c r="G18" s="687"/>
      <c r="H18" s="687"/>
      <c r="I18" s="687"/>
      <c r="J18" s="687"/>
      <c r="K18" s="66"/>
    </row>
    <row r="19" spans="1:11" ht="25.5" customHeight="1">
      <c r="B19" s="687"/>
      <c r="C19" s="687"/>
      <c r="D19" s="687"/>
      <c r="E19" s="687"/>
      <c r="F19" s="687"/>
      <c r="G19" s="687"/>
      <c r="H19" s="687"/>
      <c r="I19" s="687"/>
      <c r="J19" s="687"/>
      <c r="K19" s="66"/>
    </row>
    <row r="20" spans="1:11" ht="25.5" customHeight="1">
      <c r="B20" s="687"/>
      <c r="C20" s="687"/>
      <c r="D20" s="687"/>
      <c r="E20" s="687"/>
      <c r="F20" s="687"/>
      <c r="G20" s="687"/>
      <c r="H20" s="687"/>
      <c r="I20" s="687"/>
      <c r="J20" s="687"/>
      <c r="K20" s="66"/>
    </row>
    <row r="21" spans="1:11" ht="25.5" customHeight="1">
      <c r="B21" s="100"/>
      <c r="C21" s="100"/>
      <c r="D21" s="100"/>
      <c r="E21" s="100"/>
      <c r="F21" s="100"/>
      <c r="G21" s="100"/>
      <c r="H21" s="100"/>
      <c r="I21" s="100"/>
      <c r="J21" s="100"/>
      <c r="K21" s="66"/>
    </row>
    <row r="22" spans="1:11" ht="25.5" customHeight="1">
      <c r="B22" s="100"/>
      <c r="C22" s="100"/>
      <c r="D22" s="100"/>
      <c r="E22" s="100"/>
      <c r="F22" s="100"/>
      <c r="G22" s="100"/>
      <c r="H22" s="100"/>
      <c r="I22" s="100"/>
      <c r="J22" s="100"/>
      <c r="K22" s="66"/>
    </row>
    <row r="23" spans="1:11" ht="17.25" customHeight="1">
      <c r="B23" s="100"/>
      <c r="C23" s="100"/>
      <c r="D23" s="100"/>
      <c r="E23" s="100"/>
      <c r="F23" s="100"/>
      <c r="G23" s="100"/>
      <c r="H23" s="100"/>
      <c r="I23" s="100"/>
      <c r="J23" s="100"/>
      <c r="K23" s="66"/>
    </row>
    <row r="24" spans="1:11" s="104" customFormat="1" ht="17.25" customHeight="1">
      <c r="A24" s="565" t="s">
        <v>207</v>
      </c>
      <c r="B24" s="565"/>
      <c r="C24" s="565"/>
      <c r="D24" s="565"/>
      <c r="E24" s="565"/>
      <c r="F24" s="565"/>
      <c r="G24" s="565"/>
      <c r="H24" s="565"/>
      <c r="I24" s="565"/>
      <c r="J24" s="565"/>
      <c r="K24" s="565"/>
    </row>
    <row r="25" spans="1:11" s="104" customFormat="1" ht="17.25" customHeight="1">
      <c r="A25" s="97"/>
      <c r="B25" s="688"/>
      <c r="C25" s="688"/>
      <c r="D25" s="688"/>
      <c r="E25" s="688"/>
      <c r="F25" s="688"/>
      <c r="G25" s="688"/>
      <c r="H25" s="688"/>
      <c r="I25" s="688"/>
      <c r="J25" s="688"/>
      <c r="K25" s="97"/>
    </row>
    <row r="26" spans="1:11" s="104" customFormat="1" ht="17.25" customHeight="1">
      <c r="A26" s="97"/>
      <c r="B26" s="688"/>
      <c r="C26" s="688"/>
      <c r="D26" s="688"/>
      <c r="E26" s="688"/>
      <c r="F26" s="688"/>
      <c r="G26" s="688"/>
      <c r="H26" s="688"/>
      <c r="I26" s="688"/>
      <c r="J26" s="688"/>
      <c r="K26" s="97"/>
    </row>
    <row r="27" spans="1:11" s="104" customFormat="1" ht="17.25" customHeight="1">
      <c r="A27" s="97"/>
      <c r="B27" s="688"/>
      <c r="C27" s="688"/>
      <c r="D27" s="688"/>
      <c r="E27" s="688"/>
      <c r="F27" s="688"/>
      <c r="G27" s="688"/>
      <c r="H27" s="688"/>
      <c r="I27" s="688"/>
      <c r="J27" s="688"/>
      <c r="K27" s="97"/>
    </row>
    <row r="28" spans="1:11" ht="25.5" customHeight="1">
      <c r="B28" s="595" t="s">
        <v>507</v>
      </c>
      <c r="C28" s="595"/>
      <c r="D28" s="595"/>
      <c r="E28" s="595"/>
      <c r="F28" s="595"/>
      <c r="G28" s="595"/>
      <c r="H28" s="595"/>
      <c r="I28" s="595"/>
      <c r="J28" s="595"/>
      <c r="K28" s="66"/>
    </row>
    <row r="29" spans="1:11" s="104" customFormat="1" ht="17.25" customHeight="1">
      <c r="A29" s="97"/>
      <c r="B29" s="595" t="s">
        <v>508</v>
      </c>
      <c r="C29" s="595"/>
      <c r="D29" s="595"/>
      <c r="E29" s="595"/>
      <c r="F29" s="595"/>
      <c r="G29" s="595"/>
      <c r="H29" s="595"/>
      <c r="I29" s="595"/>
      <c r="J29" s="595"/>
      <c r="K29" s="97"/>
    </row>
    <row r="30" spans="1:11" s="104" customFormat="1" ht="17.25" customHeight="1">
      <c r="A30" s="97"/>
      <c r="B30" s="97"/>
      <c r="C30" s="97"/>
      <c r="D30" s="108"/>
      <c r="E30" s="97"/>
      <c r="F30" s="97"/>
      <c r="G30" s="97"/>
      <c r="H30" s="97"/>
      <c r="I30" s="97"/>
      <c r="J30" s="97"/>
      <c r="K30" s="97"/>
    </row>
    <row r="31" spans="1:11" s="104" customFormat="1" ht="17.25" customHeight="1">
      <c r="A31" s="97"/>
      <c r="B31" s="97"/>
      <c r="C31" s="97"/>
      <c r="D31" s="108"/>
      <c r="E31" s="97"/>
      <c r="F31" s="97"/>
      <c r="G31" s="97"/>
      <c r="H31" s="97"/>
      <c r="I31" s="97"/>
      <c r="J31" s="97"/>
      <c r="K31" s="97"/>
    </row>
    <row r="32" spans="1:11" s="104" customFormat="1" ht="17.25" customHeight="1">
      <c r="A32" s="97"/>
      <c r="B32" s="97"/>
      <c r="C32" s="97"/>
      <c r="D32" s="108"/>
      <c r="E32" s="97"/>
      <c r="F32" s="97"/>
      <c r="G32" s="97"/>
      <c r="H32" s="97"/>
      <c r="I32" s="97"/>
      <c r="J32" s="97"/>
      <c r="K32" s="97"/>
    </row>
    <row r="33" spans="1:11" s="104" customFormat="1" ht="17.25" customHeight="1">
      <c r="A33" s="61"/>
      <c r="B33" s="61"/>
      <c r="C33" s="61"/>
      <c r="D33" s="61"/>
      <c r="E33" s="61"/>
      <c r="F33" s="61"/>
      <c r="G33" s="61"/>
      <c r="H33" s="61"/>
      <c r="I33" s="61"/>
      <c r="J33" s="61"/>
      <c r="K33" s="61"/>
    </row>
  </sheetData>
  <mergeCells count="14">
    <mergeCell ref="A4:K4"/>
    <mergeCell ref="A5:K5"/>
    <mergeCell ref="A6:K6"/>
    <mergeCell ref="C10:D10"/>
    <mergeCell ref="F13:K13"/>
    <mergeCell ref="B28:J28"/>
    <mergeCell ref="B29:J29"/>
    <mergeCell ref="G8:J8"/>
    <mergeCell ref="F15:I15"/>
    <mergeCell ref="F16:I16"/>
    <mergeCell ref="A24:K24"/>
    <mergeCell ref="F14:K14"/>
    <mergeCell ref="B18:J20"/>
    <mergeCell ref="B25:J27"/>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DC0C-FCFD-48E2-A772-4235E6B87E92}">
  <dimension ref="A4:L25"/>
  <sheetViews>
    <sheetView zoomScale="85" zoomScaleNormal="85" zoomScaleSheetLayoutView="85" workbookViewId="0">
      <selection activeCell="N32" sqref="N32"/>
    </sheetView>
  </sheetViews>
  <sheetFormatPr defaultRowHeight="13.5"/>
  <cols>
    <col min="1" max="2" width="3.625" style="37" customWidth="1"/>
    <col min="3" max="3" width="13.5" style="37" customWidth="1"/>
    <col min="4" max="4" width="10.625" style="37" customWidth="1"/>
    <col min="5" max="5" width="14.875" style="37"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6" t="s">
        <v>509</v>
      </c>
      <c r="B4" s="676"/>
      <c r="C4" s="676"/>
      <c r="D4" s="676"/>
      <c r="E4" s="676"/>
      <c r="F4" s="676"/>
      <c r="G4" s="676"/>
      <c r="H4" s="676"/>
      <c r="I4" s="676"/>
      <c r="J4" s="676"/>
      <c r="K4" s="676"/>
    </row>
    <row r="5" spans="1:12" s="104" customFormat="1" ht="14.25">
      <c r="A5" s="676" t="s">
        <v>46</v>
      </c>
      <c r="B5" s="676"/>
      <c r="C5" s="676"/>
      <c r="D5" s="676"/>
      <c r="E5" s="676"/>
      <c r="F5" s="676"/>
      <c r="G5" s="676"/>
      <c r="H5" s="676"/>
      <c r="I5" s="676"/>
      <c r="J5" s="676"/>
      <c r="K5" s="676"/>
    </row>
    <row r="6" spans="1:12" s="106" customFormat="1" ht="36" customHeight="1">
      <c r="A6" s="677" t="s">
        <v>510</v>
      </c>
      <c r="B6" s="677"/>
      <c r="C6" s="677"/>
      <c r="D6" s="677"/>
      <c r="E6" s="677"/>
      <c r="F6" s="677"/>
      <c r="G6" s="677"/>
      <c r="H6" s="677"/>
      <c r="I6" s="677"/>
      <c r="J6" s="677"/>
      <c r="K6" s="677"/>
      <c r="L6" s="267"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89" t="str">
        <f>IF('第一面～第五面'!AI10="","　　　　年　　月　　日",TEXT('第一面～第五面'!AI10,"ggge年m月d日"))</f>
        <v>　　　　年　　月　　日</v>
      </c>
      <c r="H8" s="689"/>
      <c r="I8" s="689"/>
      <c r="J8" s="689"/>
      <c r="K8" s="61"/>
    </row>
    <row r="9" spans="1:12" ht="17.25" customHeight="1">
      <c r="A9" s="86"/>
      <c r="B9" s="86"/>
      <c r="C9" s="86"/>
      <c r="D9" s="86"/>
      <c r="E9" s="86"/>
      <c r="F9" s="86"/>
      <c r="G9" s="86"/>
      <c r="H9" s="86"/>
      <c r="I9" s="86"/>
      <c r="J9" s="86"/>
      <c r="K9" s="86"/>
    </row>
    <row r="10" spans="1:12" s="104" customFormat="1" ht="17.25" customHeight="1">
      <c r="A10" s="61"/>
      <c r="B10" s="61"/>
      <c r="C10" s="598" t="s">
        <v>7</v>
      </c>
      <c r="D10" s="598"/>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17.25" customHeight="1">
      <c r="A13" s="61"/>
      <c r="B13" s="61"/>
      <c r="C13" s="99"/>
      <c r="D13" s="99"/>
      <c r="E13" s="61"/>
      <c r="F13" s="61"/>
      <c r="G13" s="61"/>
      <c r="H13" s="61"/>
      <c r="I13" s="61"/>
      <c r="J13" s="61"/>
      <c r="K13" s="61"/>
    </row>
    <row r="14" spans="1:12" s="104" customFormat="1" ht="17.25" customHeight="1">
      <c r="A14" s="61"/>
      <c r="B14" s="61"/>
      <c r="C14" s="99"/>
      <c r="D14" s="99"/>
      <c r="E14" s="61"/>
      <c r="F14" s="61"/>
      <c r="G14" s="61"/>
      <c r="H14" s="61"/>
      <c r="I14" s="61"/>
      <c r="J14" s="61"/>
      <c r="K14" s="61"/>
    </row>
    <row r="15" spans="1:12" s="104" customFormat="1" ht="45.75" customHeight="1">
      <c r="A15" s="61"/>
      <c r="B15" s="61"/>
      <c r="C15" s="61"/>
      <c r="D15" s="61"/>
      <c r="E15" s="107" t="s">
        <v>11</v>
      </c>
      <c r="F15" s="595" t="str">
        <f>'第一面～第五面'!R15&amp;""</f>
        <v/>
      </c>
      <c r="G15" s="598"/>
      <c r="H15" s="598"/>
      <c r="I15" s="598"/>
      <c r="J15" s="680"/>
      <c r="K15" s="680"/>
    </row>
    <row r="16" spans="1:12" s="104" customFormat="1" ht="24" customHeight="1">
      <c r="A16" s="61"/>
      <c r="B16" s="61"/>
      <c r="C16" s="61"/>
      <c r="D16" s="61"/>
      <c r="E16" s="107" t="s">
        <v>302</v>
      </c>
      <c r="F16" s="598" t="str">
        <f>'第一面～第五面'!AI35&amp;""</f>
        <v/>
      </c>
      <c r="G16" s="598"/>
      <c r="H16" s="598"/>
      <c r="I16" s="598"/>
      <c r="J16" s="680"/>
      <c r="K16" s="680"/>
    </row>
    <row r="17" spans="1:11" s="104" customFormat="1" ht="24" customHeight="1">
      <c r="A17" s="61"/>
      <c r="B17" s="61"/>
      <c r="C17" s="61"/>
      <c r="D17" s="61"/>
      <c r="E17" s="107" t="s">
        <v>303</v>
      </c>
      <c r="F17" s="598" t="str">
        <f>'第一面～第五面'!R17</f>
        <v xml:space="preserve">
　　</v>
      </c>
      <c r="G17" s="598"/>
      <c r="H17" s="598"/>
      <c r="I17" s="598"/>
      <c r="J17" s="97"/>
      <c r="K17" s="61"/>
    </row>
    <row r="18" spans="1:11" s="104" customFormat="1" ht="17.25" customHeight="1">
      <c r="A18" s="61"/>
      <c r="B18" s="61"/>
      <c r="C18" s="61"/>
      <c r="D18" s="61"/>
      <c r="E18" s="61"/>
      <c r="F18" s="565"/>
      <c r="G18" s="565"/>
      <c r="H18" s="565"/>
      <c r="I18" s="565"/>
      <c r="J18" s="61"/>
      <c r="K18" s="61"/>
    </row>
    <row r="19" spans="1:11" s="104" customFormat="1" ht="17.25" customHeight="1">
      <c r="A19" s="61"/>
      <c r="B19" s="61"/>
      <c r="C19" s="61"/>
      <c r="D19" s="61"/>
      <c r="E19" s="61"/>
      <c r="F19" s="97"/>
      <c r="G19" s="97"/>
      <c r="H19" s="97"/>
      <c r="I19" s="97"/>
      <c r="J19" s="61"/>
      <c r="K19" s="61"/>
    </row>
    <row r="20" spans="1:11" s="104" customFormat="1" ht="17.25" customHeight="1">
      <c r="A20" s="61"/>
      <c r="B20" s="61"/>
      <c r="C20" s="61"/>
      <c r="D20" s="61"/>
      <c r="E20" s="61"/>
      <c r="F20" s="97"/>
      <c r="G20" s="97"/>
      <c r="H20" s="97"/>
      <c r="I20" s="97"/>
      <c r="J20" s="61"/>
      <c r="K20" s="61"/>
    </row>
    <row r="21" spans="1:11" s="104" customFormat="1" ht="17.25" customHeight="1">
      <c r="A21" s="61"/>
      <c r="B21" s="61"/>
      <c r="C21" s="61"/>
      <c r="D21" s="61"/>
      <c r="E21" s="61"/>
      <c r="F21" s="97"/>
      <c r="G21" s="97"/>
      <c r="H21" s="97"/>
      <c r="I21" s="97"/>
      <c r="J21" s="61"/>
      <c r="K21" s="61"/>
    </row>
    <row r="22" spans="1:11" s="104" customFormat="1" ht="17.25" customHeight="1">
      <c r="A22" s="61"/>
      <c r="B22" s="61"/>
      <c r="C22" s="61"/>
      <c r="D22" s="61"/>
      <c r="E22" s="61"/>
      <c r="F22" s="97"/>
      <c r="G22" s="97"/>
      <c r="H22" s="97"/>
      <c r="I22" s="97"/>
      <c r="J22" s="61"/>
      <c r="K22" s="61"/>
    </row>
    <row r="23" spans="1:11" ht="25.5" customHeight="1">
      <c r="B23" s="687" t="s">
        <v>528</v>
      </c>
      <c r="C23" s="687"/>
      <c r="D23" s="687"/>
      <c r="E23" s="687"/>
      <c r="F23" s="687"/>
      <c r="G23" s="687"/>
      <c r="H23" s="687"/>
      <c r="I23" s="687"/>
      <c r="J23" s="687"/>
      <c r="K23" s="66"/>
    </row>
    <row r="24" spans="1:11" ht="25.5" customHeight="1">
      <c r="B24" s="687"/>
      <c r="C24" s="687"/>
      <c r="D24" s="687"/>
      <c r="E24" s="687"/>
      <c r="F24" s="687"/>
      <c r="G24" s="687"/>
      <c r="H24" s="687"/>
      <c r="I24" s="687"/>
      <c r="J24" s="687"/>
      <c r="K24" s="66"/>
    </row>
    <row r="25" spans="1:11" ht="25.5" customHeight="1">
      <c r="B25" s="687"/>
      <c r="C25" s="687"/>
      <c r="D25" s="687"/>
      <c r="E25" s="687"/>
      <c r="F25" s="687"/>
      <c r="G25" s="687"/>
      <c r="H25" s="687"/>
      <c r="I25" s="687"/>
      <c r="J25" s="687"/>
      <c r="K25" s="66"/>
    </row>
  </sheetData>
  <mergeCells count="10">
    <mergeCell ref="B23:J25"/>
    <mergeCell ref="F15:K15"/>
    <mergeCell ref="F16:K16"/>
    <mergeCell ref="G8:J8"/>
    <mergeCell ref="A4:K4"/>
    <mergeCell ref="A5:K5"/>
    <mergeCell ref="A6:K6"/>
    <mergeCell ref="C10:D10"/>
    <mergeCell ref="F17:I17"/>
    <mergeCell ref="F18:I1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7BD6-425E-4040-9977-40127628F35F}">
  <dimension ref="A4:H33"/>
  <sheetViews>
    <sheetView zoomScale="85" zoomScaleNormal="85" zoomScaleSheetLayoutView="100" workbookViewId="0">
      <selection activeCell="F11" sqref="F11"/>
    </sheetView>
  </sheetViews>
  <sheetFormatPr defaultRowHeight="13.5"/>
  <cols>
    <col min="1" max="1" width="3.625" style="37" customWidth="1"/>
    <col min="2" max="2" width="15.625" style="37" customWidth="1"/>
    <col min="3" max="3" width="23" style="37" customWidth="1"/>
    <col min="4" max="4" width="15.625" style="37" customWidth="1"/>
    <col min="5" max="5" width="23" style="37" customWidth="1"/>
  </cols>
  <sheetData>
    <row r="4" spans="1:6" s="104" customFormat="1" ht="14.25">
      <c r="A4" s="676" t="s">
        <v>511</v>
      </c>
      <c r="B4" s="676"/>
      <c r="C4" s="676"/>
      <c r="D4" s="676"/>
      <c r="E4" s="676"/>
    </row>
    <row r="5" spans="1:6" s="104" customFormat="1" ht="14.25">
      <c r="A5" s="676" t="s">
        <v>46</v>
      </c>
      <c r="B5" s="676"/>
      <c r="C5" s="676"/>
      <c r="D5" s="676"/>
      <c r="E5" s="676"/>
    </row>
    <row r="6" spans="1:6" s="106" customFormat="1" ht="36" customHeight="1">
      <c r="A6" s="677" t="s">
        <v>512</v>
      </c>
      <c r="B6" s="677"/>
      <c r="C6" s="677"/>
      <c r="D6" s="677"/>
      <c r="E6" s="677"/>
      <c r="F6" s="267" t="s">
        <v>553</v>
      </c>
    </row>
    <row r="7" spans="1:6" ht="17.25" customHeight="1">
      <c r="A7" s="86"/>
      <c r="B7" s="86"/>
      <c r="C7" s="86"/>
      <c r="D7" s="86"/>
      <c r="E7" s="86"/>
    </row>
    <row r="8" spans="1:6" ht="17.25" customHeight="1">
      <c r="A8" s="86"/>
      <c r="B8" s="86"/>
      <c r="C8" s="86"/>
      <c r="D8" s="86"/>
      <c r="E8" s="86"/>
    </row>
    <row r="9" spans="1:6" ht="17.25" customHeight="1">
      <c r="A9" s="86"/>
      <c r="B9" s="86"/>
      <c r="C9" s="86"/>
      <c r="D9" s="86"/>
      <c r="E9" s="86"/>
    </row>
    <row r="10" spans="1:6" ht="17.25" customHeight="1">
      <c r="A10" s="86"/>
      <c r="B10" s="86"/>
      <c r="C10" s="86"/>
      <c r="D10" s="86"/>
      <c r="E10" s="86"/>
    </row>
    <row r="11" spans="1:6" s="104" customFormat="1" ht="17.25" customHeight="1">
      <c r="A11" s="61"/>
      <c r="B11" s="61"/>
      <c r="C11" s="61"/>
      <c r="D11" s="61"/>
      <c r="E11" s="239" t="s">
        <v>526</v>
      </c>
      <c r="F11" s="282" t="s">
        <v>552</v>
      </c>
    </row>
    <row r="12" spans="1:6" ht="27.75" customHeight="1">
      <c r="A12" s="238"/>
      <c r="B12" s="690" t="s">
        <v>513</v>
      </c>
      <c r="C12" s="691"/>
      <c r="D12" s="690" t="s">
        <v>514</v>
      </c>
      <c r="E12" s="691"/>
    </row>
    <row r="13" spans="1:6" ht="27.75" customHeight="1">
      <c r="A13" s="238"/>
      <c r="B13" s="244" t="s">
        <v>515</v>
      </c>
      <c r="C13" s="244" t="s">
        <v>516</v>
      </c>
      <c r="D13" s="244" t="s">
        <v>515</v>
      </c>
      <c r="E13" s="244" t="s">
        <v>516</v>
      </c>
    </row>
    <row r="14" spans="1:6" ht="27.75" customHeight="1">
      <c r="A14" s="238"/>
      <c r="B14" s="240"/>
      <c r="C14" s="246"/>
      <c r="D14" s="240"/>
      <c r="E14" s="246"/>
    </row>
    <row r="15" spans="1:6" ht="27.75" customHeight="1">
      <c r="A15" s="238"/>
      <c r="B15" s="241"/>
      <c r="C15" s="247"/>
      <c r="D15" s="241"/>
      <c r="E15" s="248"/>
    </row>
    <row r="16" spans="1:6" ht="27.75" customHeight="1">
      <c r="A16" s="238"/>
      <c r="B16" s="241"/>
      <c r="C16" s="248"/>
      <c r="D16" s="241"/>
      <c r="E16" s="248"/>
    </row>
    <row r="17" spans="1:8" ht="27.75" customHeight="1">
      <c r="A17" s="238"/>
      <c r="B17" s="241"/>
      <c r="C17" s="248"/>
      <c r="D17" s="241"/>
      <c r="E17" s="248"/>
    </row>
    <row r="18" spans="1:8" ht="27.75" customHeight="1">
      <c r="A18" s="238"/>
      <c r="B18" s="241"/>
      <c r="C18" s="248"/>
      <c r="D18" s="241"/>
      <c r="E18" s="248"/>
    </row>
    <row r="19" spans="1:8" ht="27.75" customHeight="1">
      <c r="A19" s="238"/>
      <c r="B19" s="241"/>
      <c r="C19" s="248"/>
      <c r="D19" s="241"/>
      <c r="E19" s="248"/>
    </row>
    <row r="20" spans="1:8" s="104" customFormat="1" ht="27.75" customHeight="1">
      <c r="A20" s="61"/>
      <c r="B20" s="242"/>
      <c r="C20" s="249"/>
      <c r="D20" s="243"/>
      <c r="E20" s="251"/>
    </row>
    <row r="21" spans="1:8" s="104" customFormat="1" ht="27.75" customHeight="1">
      <c r="A21" s="61"/>
      <c r="B21" s="245" t="s">
        <v>517</v>
      </c>
      <c r="C21" s="250">
        <f>SUM(C14:C20)</f>
        <v>0</v>
      </c>
      <c r="D21" s="245" t="s">
        <v>517</v>
      </c>
      <c r="E21" s="252">
        <f>SUM(E14:E20)</f>
        <v>0</v>
      </c>
      <c r="H21" s="281"/>
    </row>
    <row r="22" spans="1:8" s="104" customFormat="1" ht="17.25" customHeight="1">
      <c r="A22" s="61"/>
      <c r="B22" s="99"/>
      <c r="C22" s="99"/>
      <c r="D22" s="61"/>
      <c r="E22" s="61"/>
    </row>
    <row r="23" spans="1:8" s="104" customFormat="1" ht="17.25" customHeight="1">
      <c r="A23" s="61"/>
      <c r="B23" s="99" t="s">
        <v>135</v>
      </c>
      <c r="C23" s="99"/>
      <c r="D23" s="61"/>
      <c r="E23" s="61"/>
    </row>
    <row r="24" spans="1:8" s="104" customFormat="1" ht="17.25" customHeight="1">
      <c r="A24" s="61"/>
      <c r="B24" s="99"/>
      <c r="C24" s="99"/>
      <c r="D24" s="61"/>
      <c r="E24" s="61"/>
    </row>
    <row r="25" spans="1:8" s="104" customFormat="1" ht="17.25" customHeight="1">
      <c r="A25" s="61"/>
      <c r="B25" s="99"/>
      <c r="C25" s="99"/>
      <c r="D25" s="61"/>
      <c r="E25" s="61"/>
    </row>
    <row r="26" spans="1:8" s="104" customFormat="1" ht="17.25" customHeight="1">
      <c r="A26" s="61"/>
      <c r="B26" s="99"/>
      <c r="C26" s="99"/>
      <c r="D26" s="61"/>
      <c r="E26" s="61"/>
    </row>
    <row r="27" spans="1:8" s="104" customFormat="1" ht="17.25" customHeight="1">
      <c r="A27" s="61"/>
      <c r="B27" s="99"/>
      <c r="C27" s="99"/>
      <c r="D27" s="61"/>
      <c r="E27" s="268" t="str">
        <f>IF('第一面～第五面'!AI10="","　　　　年　　月　　日",TEXT('第一面～第五面'!AI10,"ggge年m月d日"))</f>
        <v>　　　　年　　月　　日</v>
      </c>
    </row>
    <row r="28" spans="1:8" s="104" customFormat="1" ht="17.25" customHeight="1">
      <c r="A28" s="61"/>
      <c r="B28" s="99"/>
      <c r="C28" s="99"/>
      <c r="D28" s="61"/>
      <c r="E28" s="61"/>
    </row>
    <row r="29" spans="1:8" s="104" customFormat="1" ht="45.75" customHeight="1">
      <c r="A29" s="61"/>
      <c r="B29" s="61"/>
      <c r="C29" s="107" t="s">
        <v>11</v>
      </c>
      <c r="D29" s="595" t="str">
        <f>'第一面～第五面'!R15&amp;""</f>
        <v/>
      </c>
      <c r="E29" s="595"/>
    </row>
    <row r="30" spans="1:8" s="104" customFormat="1" ht="24" customHeight="1">
      <c r="A30" s="61"/>
      <c r="B30" s="61"/>
      <c r="C30" s="107" t="s">
        <v>302</v>
      </c>
      <c r="D30" s="99" t="str">
        <f>'第一面～第五面'!AI35&amp;""</f>
        <v/>
      </c>
      <c r="E30" s="99"/>
    </row>
    <row r="31" spans="1:8" s="104" customFormat="1" ht="24" customHeight="1">
      <c r="A31" s="61"/>
      <c r="B31" s="61"/>
      <c r="C31" s="107" t="s">
        <v>303</v>
      </c>
      <c r="D31" s="99" t="str">
        <f>'第一面～第五面'!R17</f>
        <v xml:space="preserve">
　　</v>
      </c>
      <c r="E31" s="99"/>
    </row>
    <row r="32" spans="1:8" s="104" customFormat="1" ht="17.25" customHeight="1">
      <c r="A32" s="61"/>
      <c r="B32" s="61"/>
      <c r="C32" s="61"/>
      <c r="D32" s="61"/>
      <c r="E32" s="97"/>
    </row>
    <row r="33" spans="1:5" s="104" customFormat="1" ht="17.25" customHeight="1">
      <c r="A33" s="61"/>
      <c r="B33" s="61"/>
      <c r="C33" s="61"/>
      <c r="D33" s="61"/>
      <c r="E33" s="97"/>
    </row>
  </sheetData>
  <mergeCells count="6">
    <mergeCell ref="D29:E29"/>
    <mergeCell ref="A4:E4"/>
    <mergeCell ref="A5:E5"/>
    <mergeCell ref="A6:E6"/>
    <mergeCell ref="B12:C12"/>
    <mergeCell ref="D12:E12"/>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5"/>
  <sheetViews>
    <sheetView zoomScaleNormal="100" zoomScaleSheetLayoutView="100" workbookViewId="0">
      <selection activeCell="AI18" sqref="AI18"/>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146" customWidth="1"/>
    <col min="34" max="34" width="11.875" style="2" customWidth="1"/>
    <col min="35" max="35" width="37.625" style="2" customWidth="1"/>
    <col min="36" max="36" width="10.25" style="2" customWidth="1"/>
    <col min="37" max="37" width="11" style="2" customWidth="1"/>
    <col min="38" max="38" width="2.875" style="2" customWidth="1"/>
    <col min="39" max="39" width="20.625" style="2" customWidth="1"/>
    <col min="40" max="40" width="2.875" style="2" customWidth="1"/>
    <col min="41" max="42" width="3.375" style="2"/>
    <col min="43" max="43" width="2.5" style="2" customWidth="1"/>
    <col min="44" max="44" width="10.5" style="2" customWidth="1"/>
    <col min="45" max="16384" width="3.375" style="2"/>
  </cols>
  <sheetData>
    <row r="1" spans="1:44" ht="15.95" customHeight="1">
      <c r="A1" s="367" t="s">
        <v>0</v>
      </c>
      <c r="B1" s="367"/>
      <c r="C1" s="367"/>
      <c r="AQ1" s="136"/>
      <c r="AR1" s="137"/>
    </row>
    <row r="2" spans="1:44" ht="15.95" customHeight="1" thickBot="1">
      <c r="A2" s="367" t="s">
        <v>331</v>
      </c>
      <c r="B2" s="367"/>
      <c r="C2" s="367"/>
      <c r="D2" s="2" t="s">
        <v>1</v>
      </c>
      <c r="AB2" s="374" t="s">
        <v>46</v>
      </c>
      <c r="AC2" s="374"/>
      <c r="AD2" s="374"/>
      <c r="AQ2" s="138">
        <v>0</v>
      </c>
      <c r="AR2" s="74" t="s">
        <v>339</v>
      </c>
    </row>
    <row r="3" spans="1:44" ht="15.95" customHeight="1" thickBot="1">
      <c r="AB3" s="3" t="s">
        <v>47</v>
      </c>
      <c r="AC3" s="4" t="s">
        <v>47</v>
      </c>
      <c r="AD3" s="5" t="s">
        <v>48</v>
      </c>
      <c r="AH3" s="267" t="s">
        <v>553</v>
      </c>
      <c r="AQ3" s="138">
        <v>2</v>
      </c>
      <c r="AR3" s="74" t="s">
        <v>340</v>
      </c>
    </row>
    <row r="4" spans="1:44" ht="15.95" customHeight="1">
      <c r="AQ4" s="138">
        <v>3</v>
      </c>
      <c r="AR4" s="74" t="s">
        <v>341</v>
      </c>
    </row>
    <row r="5" spans="1:44" ht="24.95" customHeight="1">
      <c r="A5" s="375" t="s">
        <v>3</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Q5" s="138">
        <v>4</v>
      </c>
      <c r="AR5" s="74" t="s">
        <v>342</v>
      </c>
    </row>
    <row r="6" spans="1:44" ht="15.95" customHeight="1">
      <c r="A6" s="318" t="s">
        <v>4</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Q6" s="138">
        <v>5</v>
      </c>
      <c r="AR6" s="74" t="s">
        <v>343</v>
      </c>
    </row>
    <row r="7" spans="1:44" ht="15.9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Q7" s="138">
        <v>6</v>
      </c>
      <c r="AR7" s="74" t="s">
        <v>344</v>
      </c>
    </row>
    <row r="8" spans="1:44" ht="15.95" customHeight="1">
      <c r="C8" s="376" t="s">
        <v>5</v>
      </c>
      <c r="D8" s="376"/>
      <c r="E8" s="376"/>
      <c r="F8" s="376"/>
      <c r="G8" s="376"/>
      <c r="H8" s="376"/>
      <c r="I8" s="376"/>
      <c r="J8" s="376"/>
      <c r="K8" s="376"/>
      <c r="L8" s="376"/>
      <c r="M8" s="376"/>
      <c r="N8" s="376"/>
      <c r="O8" s="376"/>
      <c r="P8" s="376"/>
      <c r="Q8" s="376"/>
      <c r="R8" s="376"/>
      <c r="S8" s="376"/>
      <c r="T8" s="376"/>
      <c r="U8" s="376"/>
      <c r="V8" s="376"/>
      <c r="W8" s="376"/>
      <c r="X8" s="376"/>
      <c r="Y8" s="376"/>
      <c r="Z8" s="376"/>
      <c r="AA8" s="376"/>
      <c r="AQ8" s="138">
        <v>7</v>
      </c>
      <c r="AR8" s="74" t="s">
        <v>345</v>
      </c>
    </row>
    <row r="9" spans="1:44" ht="15.95" customHeight="1">
      <c r="C9" s="376" t="s">
        <v>6</v>
      </c>
      <c r="D9" s="376"/>
      <c r="E9" s="376"/>
      <c r="F9" s="376"/>
      <c r="G9" s="376"/>
      <c r="H9" s="376"/>
      <c r="I9" s="376"/>
      <c r="J9" s="376"/>
      <c r="K9" s="376"/>
      <c r="L9" s="376"/>
      <c r="M9" s="376"/>
      <c r="N9" s="376"/>
      <c r="O9" s="376"/>
      <c r="P9" s="376"/>
      <c r="Q9" s="376"/>
      <c r="R9" s="376"/>
      <c r="S9" s="376"/>
      <c r="T9" s="376"/>
      <c r="U9" s="376"/>
      <c r="V9" s="376"/>
      <c r="W9" s="376"/>
      <c r="X9" s="376"/>
      <c r="Y9" s="376"/>
      <c r="Z9" s="376"/>
      <c r="AA9" s="376"/>
      <c r="AQ9" s="138">
        <v>8</v>
      </c>
      <c r="AR9" s="74" t="s">
        <v>346</v>
      </c>
    </row>
    <row r="10" spans="1:44" ht="15.95" customHeight="1">
      <c r="D10" s="377" t="str">
        <f>IF(AI10="","　　　　年　　月　　日",TEXT(AI10,"ggge年m月d日"))</f>
        <v>　　　　年　　月　　日</v>
      </c>
      <c r="E10" s="377"/>
      <c r="F10" s="377"/>
      <c r="G10" s="377"/>
      <c r="H10" s="377"/>
      <c r="I10" s="377"/>
      <c r="J10" s="377"/>
      <c r="K10" s="377"/>
      <c r="L10" s="81"/>
      <c r="AG10" s="147" t="s">
        <v>435</v>
      </c>
      <c r="AH10" s="2" t="s">
        <v>442</v>
      </c>
      <c r="AI10" s="150"/>
      <c r="AJ10" s="157" t="str">
        <f>IF(AI10="","入力漏れあり","")</f>
        <v>入力漏れあり</v>
      </c>
      <c r="AQ10" s="138">
        <v>9</v>
      </c>
      <c r="AR10" s="74" t="s">
        <v>347</v>
      </c>
    </row>
    <row r="11" spans="1:44" ht="15.95" customHeight="1">
      <c r="E11" s="376" t="s">
        <v>7</v>
      </c>
      <c r="F11" s="376"/>
      <c r="G11" s="376"/>
      <c r="H11" s="376"/>
      <c r="I11" s="376"/>
      <c r="J11" s="376"/>
      <c r="K11" s="376"/>
      <c r="AI11" s="208" t="str">
        <f>IF(AI10&gt;AJ27,"有効期間切れ　顛末書の添付必要","")</f>
        <v/>
      </c>
      <c r="AQ11" s="138">
        <v>10</v>
      </c>
      <c r="AR11" s="74" t="s">
        <v>348</v>
      </c>
    </row>
    <row r="12" spans="1:44" ht="15.95" customHeight="1">
      <c r="AQ12" s="138">
        <v>11</v>
      </c>
      <c r="AR12" s="74" t="s">
        <v>349</v>
      </c>
    </row>
    <row r="13" spans="1:44" ht="15.95" customHeight="1">
      <c r="L13" s="367" t="s">
        <v>8</v>
      </c>
      <c r="M13" s="367"/>
      <c r="N13" s="367"/>
      <c r="O13" s="367"/>
      <c r="P13" s="367"/>
      <c r="R13" s="368" t="str">
        <f>AI35&amp;""</f>
        <v/>
      </c>
      <c r="S13" s="368"/>
      <c r="T13" s="368"/>
      <c r="U13" s="368"/>
      <c r="V13" s="368"/>
      <c r="W13" s="368"/>
      <c r="X13" s="368"/>
      <c r="Y13" s="368"/>
      <c r="Z13" s="368"/>
      <c r="AA13" s="368"/>
      <c r="AB13" s="368"/>
      <c r="AC13" s="368"/>
      <c r="AQ13" s="138">
        <v>12</v>
      </c>
      <c r="AR13" s="74" t="s">
        <v>350</v>
      </c>
    </row>
    <row r="14" spans="1:44" ht="15.95" customHeight="1">
      <c r="L14" s="367" t="s">
        <v>9</v>
      </c>
      <c r="M14" s="367"/>
      <c r="N14" s="367"/>
      <c r="O14" s="367"/>
      <c r="P14" s="367"/>
      <c r="R14" s="81" t="s">
        <v>452</v>
      </c>
      <c r="S14" s="379"/>
      <c r="T14" s="379"/>
      <c r="U14" s="379"/>
      <c r="V14" s="379"/>
      <c r="W14" s="379"/>
      <c r="X14" s="379"/>
      <c r="Y14" s="379"/>
      <c r="Z14" s="379"/>
      <c r="AA14" s="379"/>
      <c r="AB14" s="379"/>
      <c r="AC14" s="379"/>
      <c r="AL14" s="226"/>
      <c r="AQ14" s="138">
        <v>13</v>
      </c>
      <c r="AR14" s="74" t="s">
        <v>351</v>
      </c>
    </row>
    <row r="15" spans="1:44" ht="15.95" customHeight="1">
      <c r="L15" s="367" t="s">
        <v>10</v>
      </c>
      <c r="M15" s="367"/>
      <c r="N15" s="367"/>
      <c r="O15" s="367"/>
      <c r="P15" s="367"/>
      <c r="R15" s="369"/>
      <c r="S15" s="369"/>
      <c r="T15" s="369"/>
      <c r="U15" s="369"/>
      <c r="V15" s="369"/>
      <c r="W15" s="369"/>
      <c r="X15" s="369"/>
      <c r="Y15" s="369"/>
      <c r="Z15" s="369"/>
      <c r="AA15" s="369"/>
      <c r="AB15" s="369"/>
      <c r="AC15" s="369"/>
      <c r="AL15" s="227" t="s">
        <v>461</v>
      </c>
      <c r="AQ15" s="138">
        <v>14</v>
      </c>
      <c r="AR15" s="74" t="s">
        <v>352</v>
      </c>
    </row>
    <row r="16" spans="1:44" ht="15.95" customHeight="1">
      <c r="L16" s="367" t="s">
        <v>11</v>
      </c>
      <c r="M16" s="367"/>
      <c r="N16" s="367"/>
      <c r="O16" s="367"/>
      <c r="P16" s="367"/>
      <c r="R16" s="369"/>
      <c r="S16" s="369"/>
      <c r="T16" s="369"/>
      <c r="U16" s="369"/>
      <c r="V16" s="369"/>
      <c r="W16" s="369"/>
      <c r="X16" s="369"/>
      <c r="Y16" s="369"/>
      <c r="Z16" s="369"/>
      <c r="AA16" s="369"/>
      <c r="AB16" s="369"/>
      <c r="AC16" s="369"/>
      <c r="AL16" s="227" t="s">
        <v>463</v>
      </c>
      <c r="AQ16" s="138">
        <v>15</v>
      </c>
      <c r="AR16" s="74" t="s">
        <v>353</v>
      </c>
    </row>
    <row r="17" spans="3:44" ht="15.95" customHeight="1">
      <c r="L17" s="367" t="s">
        <v>12</v>
      </c>
      <c r="M17" s="367"/>
      <c r="N17" s="367"/>
      <c r="O17" s="367"/>
      <c r="P17" s="367"/>
      <c r="R17" s="370" t="str">
        <f>AI17&amp;CHAR(10)&amp;"　　"&amp;AI43</f>
        <v xml:space="preserve">
　　</v>
      </c>
      <c r="S17" s="370"/>
      <c r="T17" s="370"/>
      <c r="U17" s="370"/>
      <c r="V17" s="370"/>
      <c r="W17" s="370"/>
      <c r="X17" s="370"/>
      <c r="Y17" s="370"/>
      <c r="Z17" s="370"/>
      <c r="AA17" s="370"/>
      <c r="AB17" s="370"/>
      <c r="AC17" s="370"/>
      <c r="AG17" s="147" t="s">
        <v>435</v>
      </c>
      <c r="AH17" s="223" t="s">
        <v>570</v>
      </c>
      <c r="AI17" s="224"/>
      <c r="AJ17" s="157" t="str">
        <f>IF(AI17="","入力漏れあり","")</f>
        <v>入力漏れあり</v>
      </c>
      <c r="AL17" s="227" t="s">
        <v>464</v>
      </c>
      <c r="AQ17" s="138">
        <v>16</v>
      </c>
      <c r="AR17" s="74" t="s">
        <v>354</v>
      </c>
    </row>
    <row r="18" spans="3:44" ht="15.95" customHeight="1">
      <c r="L18" s="373" t="s">
        <v>13</v>
      </c>
      <c r="M18" s="373"/>
      <c r="N18" s="373"/>
      <c r="O18" s="373"/>
      <c r="P18" s="373"/>
      <c r="R18" s="370"/>
      <c r="S18" s="370"/>
      <c r="T18" s="370"/>
      <c r="U18" s="370"/>
      <c r="V18" s="370"/>
      <c r="W18" s="370"/>
      <c r="X18" s="370"/>
      <c r="Y18" s="370"/>
      <c r="Z18" s="370"/>
      <c r="AA18" s="370"/>
      <c r="AB18" s="370"/>
      <c r="AC18" s="370"/>
      <c r="AI18" s="225" t="s">
        <v>462</v>
      </c>
      <c r="AL18" s="227" t="s">
        <v>465</v>
      </c>
      <c r="AQ18" s="138">
        <v>17</v>
      </c>
      <c r="AR18" s="74" t="s">
        <v>355</v>
      </c>
    </row>
    <row r="19" spans="3:44" ht="15.95" customHeight="1">
      <c r="L19" s="367" t="s">
        <v>14</v>
      </c>
      <c r="M19" s="367"/>
      <c r="N19" s="367"/>
      <c r="O19" s="367"/>
      <c r="P19" s="367"/>
      <c r="R19" s="370"/>
      <c r="S19" s="370"/>
      <c r="T19" s="370"/>
      <c r="U19" s="370"/>
      <c r="V19" s="370"/>
      <c r="W19" s="370"/>
      <c r="X19" s="370"/>
      <c r="Y19" s="370"/>
      <c r="Z19" s="370"/>
      <c r="AA19" s="370"/>
      <c r="AB19" s="370"/>
      <c r="AC19" s="370"/>
      <c r="AI19" s="271" t="s">
        <v>569</v>
      </c>
      <c r="AL19" s="227" t="s">
        <v>466</v>
      </c>
      <c r="AQ19" s="138">
        <v>18</v>
      </c>
      <c r="AR19" s="74" t="s">
        <v>356</v>
      </c>
    </row>
    <row r="20" spans="3:44" ht="15.95" customHeight="1">
      <c r="L20" s="367" t="s">
        <v>15</v>
      </c>
      <c r="M20" s="367"/>
      <c r="N20" s="367"/>
      <c r="O20" s="367"/>
      <c r="P20" s="367"/>
      <c r="R20" s="371"/>
      <c r="S20" s="371"/>
      <c r="T20" s="371"/>
      <c r="U20" s="371"/>
      <c r="V20" s="371"/>
      <c r="W20" s="371"/>
      <c r="X20" s="371"/>
      <c r="Y20" s="371"/>
      <c r="Z20" s="371"/>
      <c r="AA20" s="371"/>
      <c r="AB20" s="371"/>
      <c r="AC20" s="371"/>
      <c r="AL20" s="228"/>
      <c r="AQ20" s="138">
        <v>19</v>
      </c>
      <c r="AR20" s="74" t="s">
        <v>357</v>
      </c>
    </row>
    <row r="21" spans="3:44" ht="15.95" customHeight="1">
      <c r="L21" s="367" t="s">
        <v>16</v>
      </c>
      <c r="M21" s="367"/>
      <c r="N21" s="367"/>
      <c r="O21" s="367"/>
      <c r="P21" s="367"/>
      <c r="R21" s="372"/>
      <c r="S21" s="372"/>
      <c r="T21" s="372"/>
      <c r="U21" s="372"/>
      <c r="V21" s="372"/>
      <c r="W21" s="372"/>
      <c r="X21" s="372"/>
      <c r="Y21" s="372"/>
      <c r="Z21" s="372"/>
      <c r="AA21" s="372"/>
      <c r="AB21" s="372"/>
      <c r="AC21" s="372"/>
      <c r="AQ21" s="138">
        <v>20</v>
      </c>
      <c r="AR21" s="74" t="s">
        <v>358</v>
      </c>
    </row>
    <row r="22" spans="3:44" ht="15.95" customHeight="1">
      <c r="L22" s="35"/>
      <c r="M22" s="35"/>
      <c r="N22" s="35"/>
      <c r="O22" s="35"/>
      <c r="P22" s="35"/>
      <c r="R22" s="84"/>
      <c r="S22" s="84"/>
      <c r="T22" s="84"/>
      <c r="U22" s="84"/>
      <c r="V22" s="84"/>
      <c r="W22" s="84"/>
      <c r="X22" s="84"/>
      <c r="Y22" s="84"/>
      <c r="Z22" s="84"/>
      <c r="AA22" s="84"/>
      <c r="AB22" s="84"/>
      <c r="AC22" s="84"/>
      <c r="AQ22" s="138">
        <v>21</v>
      </c>
      <c r="AR22" s="74" t="s">
        <v>359</v>
      </c>
    </row>
    <row r="23" spans="3:44" ht="15.95" customHeight="1" thickBot="1">
      <c r="D23" s="296" t="s">
        <v>17</v>
      </c>
      <c r="E23" s="296"/>
      <c r="F23" s="296"/>
      <c r="G23" s="296"/>
      <c r="K23" s="296" t="s">
        <v>18</v>
      </c>
      <c r="L23" s="296"/>
      <c r="M23" s="296"/>
      <c r="N23" s="296"/>
      <c r="O23" s="296"/>
      <c r="S23" s="318" t="s">
        <v>19</v>
      </c>
      <c r="T23" s="318"/>
      <c r="U23" s="318"/>
      <c r="V23" s="318"/>
      <c r="W23" s="318"/>
      <c r="X23" s="318"/>
      <c r="Y23" s="318"/>
      <c r="Z23" s="318"/>
      <c r="AH23" s="2" t="s">
        <v>400</v>
      </c>
      <c r="AQ23" s="138">
        <v>22</v>
      </c>
      <c r="AR23" s="74" t="s">
        <v>360</v>
      </c>
    </row>
    <row r="24" spans="3:44" ht="15.95" customHeight="1" thickBot="1">
      <c r="C24" s="15" t="s">
        <v>82</v>
      </c>
      <c r="D24" s="10"/>
      <c r="E24" s="10"/>
      <c r="F24" s="10"/>
      <c r="G24" s="10"/>
      <c r="H24" s="11"/>
      <c r="I24" s="82"/>
      <c r="J24" s="15" t="s">
        <v>82</v>
      </c>
      <c r="K24" s="10"/>
      <c r="L24" s="10"/>
      <c r="M24" s="10"/>
      <c r="N24" s="10"/>
      <c r="O24" s="10"/>
      <c r="P24" s="11"/>
      <c r="Q24" s="82"/>
      <c r="R24" s="127" t="str">
        <f>IF(AI24="","",LEFT(AJ24))</f>
        <v/>
      </c>
      <c r="S24" s="128" t="str">
        <f>IF(AI24="","",RIGHT(AJ24))</f>
        <v/>
      </c>
      <c r="T24" s="82" t="s">
        <v>334</v>
      </c>
      <c r="U24" s="81" t="str">
        <f>IF(AI25="","",AI25)</f>
        <v/>
      </c>
      <c r="V24" s="81" t="s">
        <v>335</v>
      </c>
      <c r="W24" s="127" t="str">
        <f>IF(LEN(AI26)&gt;=6,LEFT(RIGHT(AI26,6),1),"")</f>
        <v/>
      </c>
      <c r="X24" s="129" t="str">
        <f>IF(LEN(AI26)&gt;=5,LEFT(RIGHT(AI26,5),1),"")</f>
        <v/>
      </c>
      <c r="Y24" s="129" t="str">
        <f>IF(LEN(AI26)&gt;=4,LEFT(RIGHT(AI26,4),1),"")</f>
        <v/>
      </c>
      <c r="Z24" s="129" t="str">
        <f>IF(LEN(AI26)&gt;=3,LEFT(RIGHT(AI26,3),1),"")</f>
        <v/>
      </c>
      <c r="AA24" s="129" t="str">
        <f>IF(LEN(AI26)&gt;=2,LEFT(RIGHT(AI26,2),1),"")</f>
        <v/>
      </c>
      <c r="AB24" s="128" t="str">
        <f>RIGHT(AI26,1)</f>
        <v/>
      </c>
      <c r="AH24" s="130" t="s">
        <v>72</v>
      </c>
      <c r="AI24" s="132"/>
      <c r="AJ24" s="84">
        <f>_xlfn.XLOOKUP(AI24,$AR$1:$AR$65,$AQ$1:$AQ$65)</f>
        <v>0</v>
      </c>
      <c r="AL24" s="136"/>
      <c r="AM24" s="137"/>
      <c r="AQ24" s="138">
        <v>23</v>
      </c>
      <c r="AR24" s="74" t="s">
        <v>361</v>
      </c>
    </row>
    <row r="25" spans="3:44" ht="15.95" customHeight="1">
      <c r="M25" s="318" t="str">
        <f>"（有効期間："&amp;IF(AI27="","　　　年　　月　　日　～　　　年　　月　　日）",TEXT(AI27,"ggge年m月d日 ～ ")&amp;TEXT(AJ27,"ggge年m月d日）"))</f>
        <v>（有効期間：　　　年　　月　　日　～　　　年　　月　　日）</v>
      </c>
      <c r="N25" s="318"/>
      <c r="O25" s="318"/>
      <c r="P25" s="318"/>
      <c r="Q25" s="318"/>
      <c r="R25" s="318"/>
      <c r="S25" s="318"/>
      <c r="T25" s="318"/>
      <c r="U25" s="318"/>
      <c r="V25" s="318"/>
      <c r="W25" s="318"/>
      <c r="X25" s="318"/>
      <c r="Y25" s="318"/>
      <c r="Z25" s="318"/>
      <c r="AA25" s="318"/>
      <c r="AB25" s="318"/>
      <c r="AC25" s="318"/>
      <c r="AD25" s="318"/>
      <c r="AH25" s="130" t="s">
        <v>337</v>
      </c>
      <c r="AI25" s="133"/>
      <c r="AL25" s="138">
        <v>1</v>
      </c>
      <c r="AM25" s="74" t="s">
        <v>401</v>
      </c>
      <c r="AQ25" s="138">
        <v>24</v>
      </c>
      <c r="AR25" s="74" t="s">
        <v>362</v>
      </c>
    </row>
    <row r="26" spans="3:44" ht="15.95" customHeight="1">
      <c r="M26" s="81"/>
      <c r="N26" s="81"/>
      <c r="O26" s="81"/>
      <c r="P26" s="81"/>
      <c r="Q26" s="81"/>
      <c r="R26" s="81"/>
      <c r="S26" s="81"/>
      <c r="T26" s="81"/>
      <c r="U26" s="81"/>
      <c r="V26" s="81"/>
      <c r="W26" s="81"/>
      <c r="X26" s="81"/>
      <c r="Y26" s="81"/>
      <c r="Z26" s="81"/>
      <c r="AA26" s="81"/>
      <c r="AB26" s="81"/>
      <c r="AH26" s="130" t="s">
        <v>338</v>
      </c>
      <c r="AI26" s="141"/>
      <c r="AL26" s="138">
        <v>2</v>
      </c>
      <c r="AM26" s="74" t="s">
        <v>402</v>
      </c>
      <c r="AQ26" s="138">
        <v>25</v>
      </c>
      <c r="AR26" s="74" t="s">
        <v>363</v>
      </c>
    </row>
    <row r="27" spans="3:44" ht="15.95" customHeight="1">
      <c r="C27" s="1" t="s">
        <v>55</v>
      </c>
      <c r="D27" s="1"/>
      <c r="J27" s="1" t="s">
        <v>60</v>
      </c>
      <c r="N27" s="33" t="s">
        <v>102</v>
      </c>
      <c r="O27" s="361" t="s">
        <v>20</v>
      </c>
      <c r="P27" s="362"/>
      <c r="Q27" s="362"/>
      <c r="R27" s="363"/>
      <c r="S27" s="361" t="s">
        <v>23</v>
      </c>
      <c r="T27" s="362"/>
      <c r="U27" s="362"/>
      <c r="V27" s="362"/>
      <c r="W27" s="341" t="s">
        <v>83</v>
      </c>
      <c r="X27" s="341"/>
      <c r="Y27" s="349" t="s">
        <v>25</v>
      </c>
      <c r="Z27" s="349"/>
      <c r="AA27" s="349"/>
      <c r="AB27" s="349"/>
      <c r="AC27" s="349"/>
      <c r="AD27" s="350"/>
      <c r="AG27" s="147"/>
      <c r="AH27" s="2" t="s">
        <v>336</v>
      </c>
      <c r="AI27" s="151"/>
      <c r="AJ27" s="207" t="str">
        <f>IF(AI27="","",EDATE(AI27,12*5)-1)</f>
        <v/>
      </c>
      <c r="AL27" s="138">
        <v>3</v>
      </c>
      <c r="AM27" s="74" t="s">
        <v>403</v>
      </c>
      <c r="AQ27" s="138">
        <v>26</v>
      </c>
      <c r="AR27" s="74" t="s">
        <v>364</v>
      </c>
    </row>
    <row r="28" spans="3:44" ht="15.95" customHeight="1" thickBot="1">
      <c r="C28" s="338" t="s">
        <v>56</v>
      </c>
      <c r="D28" s="338"/>
      <c r="E28" s="1" t="s">
        <v>57</v>
      </c>
      <c r="J28" s="1" t="s">
        <v>61</v>
      </c>
      <c r="O28" s="364"/>
      <c r="P28" s="365"/>
      <c r="Q28" s="365"/>
      <c r="R28" s="366"/>
      <c r="S28" s="339" t="s">
        <v>24</v>
      </c>
      <c r="T28" s="340"/>
      <c r="U28" s="340"/>
      <c r="V28" s="340"/>
      <c r="W28" s="342"/>
      <c r="X28" s="342"/>
      <c r="Y28" s="351"/>
      <c r="Z28" s="351"/>
      <c r="AA28" s="351"/>
      <c r="AB28" s="351"/>
      <c r="AC28" s="351"/>
      <c r="AD28" s="352"/>
      <c r="AL28" s="138">
        <v>4</v>
      </c>
      <c r="AM28" s="74" t="s">
        <v>404</v>
      </c>
      <c r="AQ28" s="138">
        <v>27</v>
      </c>
      <c r="AR28" s="74" t="s">
        <v>365</v>
      </c>
    </row>
    <row r="29" spans="3:44" ht="15.95" customHeight="1" thickBot="1">
      <c r="C29" s="134"/>
      <c r="E29" s="1" t="s">
        <v>58</v>
      </c>
      <c r="J29" s="81" t="s">
        <v>62</v>
      </c>
      <c r="K29" s="127" t="str">
        <f>IF(C29=2,"0","")</f>
        <v/>
      </c>
      <c r="L29" s="128" t="str">
        <f>IF(C29=2,"0","")</f>
        <v/>
      </c>
      <c r="N29" s="33" t="s">
        <v>102</v>
      </c>
      <c r="O29" s="346" t="s">
        <v>21</v>
      </c>
      <c r="P29" s="347"/>
      <c r="Q29" s="347"/>
      <c r="R29" s="348"/>
      <c r="S29" s="343" t="s">
        <v>306</v>
      </c>
      <c r="T29" s="344"/>
      <c r="U29" s="344"/>
      <c r="V29" s="344"/>
      <c r="W29" s="344"/>
      <c r="X29" s="344"/>
      <c r="Y29" s="344"/>
      <c r="Z29" s="344"/>
      <c r="AA29" s="344"/>
      <c r="AB29" s="344"/>
      <c r="AC29" s="344"/>
      <c r="AD29" s="345"/>
      <c r="AL29" s="138">
        <v>5</v>
      </c>
      <c r="AM29" s="74" t="s">
        <v>405</v>
      </c>
      <c r="AQ29" s="138">
        <v>28</v>
      </c>
      <c r="AR29" s="74" t="s">
        <v>366</v>
      </c>
    </row>
    <row r="30" spans="3:44" ht="15.95" customHeight="1">
      <c r="E30" s="1" t="s">
        <v>59</v>
      </c>
      <c r="N30" s="33" t="s">
        <v>102</v>
      </c>
      <c r="O30" s="361" t="s">
        <v>22</v>
      </c>
      <c r="P30" s="362"/>
      <c r="Q30" s="362"/>
      <c r="R30" s="363"/>
      <c r="S30" s="359" t="s">
        <v>307</v>
      </c>
      <c r="T30" s="349"/>
      <c r="U30" s="349"/>
      <c r="V30" s="349"/>
      <c r="W30" s="349"/>
      <c r="X30" s="349"/>
      <c r="Y30" s="349"/>
      <c r="Z30" s="349"/>
      <c r="AA30" s="349"/>
      <c r="AB30" s="349"/>
      <c r="AC30" s="349"/>
      <c r="AD30" s="350"/>
      <c r="AL30" s="138">
        <v>6</v>
      </c>
      <c r="AM30" s="74" t="s">
        <v>406</v>
      </c>
      <c r="AQ30" s="138">
        <v>29</v>
      </c>
      <c r="AR30" s="74" t="s">
        <v>367</v>
      </c>
    </row>
    <row r="31" spans="3:44" ht="15.95" customHeight="1">
      <c r="O31" s="364"/>
      <c r="P31" s="365"/>
      <c r="Q31" s="365"/>
      <c r="R31" s="366"/>
      <c r="S31" s="360" t="s">
        <v>308</v>
      </c>
      <c r="T31" s="351"/>
      <c r="U31" s="351"/>
      <c r="V31" s="351"/>
      <c r="W31" s="351"/>
      <c r="X31" s="351"/>
      <c r="Y31" s="351"/>
      <c r="Z31" s="351"/>
      <c r="AA31" s="351"/>
      <c r="AB31" s="351"/>
      <c r="AC31" s="351"/>
      <c r="AD31" s="352"/>
      <c r="AL31" s="138">
        <v>7</v>
      </c>
      <c r="AM31" s="74" t="s">
        <v>407</v>
      </c>
      <c r="AQ31" s="138">
        <v>30</v>
      </c>
      <c r="AR31" s="74" t="s">
        <v>368</v>
      </c>
    </row>
    <row r="32" spans="3:44" ht="15.95" customHeight="1">
      <c r="M32" s="81"/>
      <c r="N32" s="81"/>
      <c r="O32" s="81"/>
      <c r="P32" s="81"/>
      <c r="Q32" s="84"/>
      <c r="R32" s="84"/>
      <c r="S32" s="84"/>
      <c r="T32" s="84"/>
      <c r="U32" s="84"/>
      <c r="V32" s="84"/>
      <c r="W32" s="84"/>
      <c r="X32" s="84"/>
      <c r="Y32" s="84"/>
      <c r="Z32" s="84"/>
      <c r="AA32" s="84"/>
      <c r="AB32" s="84"/>
      <c r="AL32" s="138">
        <v>8</v>
      </c>
      <c r="AM32" s="74" t="s">
        <v>408</v>
      </c>
      <c r="AQ32" s="138">
        <v>31</v>
      </c>
      <c r="AR32" s="74" t="s">
        <v>369</v>
      </c>
    </row>
    <row r="33" spans="1:44" ht="15.95" customHeight="1" thickBot="1">
      <c r="A33" s="81" t="s">
        <v>2</v>
      </c>
      <c r="C33" s="2" t="s">
        <v>33</v>
      </c>
      <c r="AA33" s="1" t="s">
        <v>26</v>
      </c>
      <c r="AB33" s="1"/>
      <c r="AC33" s="1"/>
      <c r="AL33" s="138">
        <v>9</v>
      </c>
      <c r="AM33" s="74"/>
      <c r="AQ33" s="138">
        <v>32</v>
      </c>
      <c r="AR33" s="74" t="s">
        <v>370</v>
      </c>
    </row>
    <row r="34" spans="1:44" ht="15.95" customHeight="1" thickBot="1">
      <c r="A34" s="6" t="s">
        <v>49</v>
      </c>
      <c r="C34" s="353" t="s">
        <v>50</v>
      </c>
      <c r="D34" s="354"/>
      <c r="E34" s="355"/>
      <c r="F34" s="119" t="str">
        <f>DBCS(MID($AJ34,COLUMN(F34)-COLUMN($E34),1))</f>
        <v/>
      </c>
      <c r="G34" s="120" t="str">
        <f t="shared" ref="G34:Y34" si="0">DBCS(MID($AJ34,COLUMN(G34)-COLUMN($E34),1))</f>
        <v/>
      </c>
      <c r="H34" s="125" t="str">
        <f t="shared" si="0"/>
        <v/>
      </c>
      <c r="I34" s="120" t="str">
        <f t="shared" si="0"/>
        <v/>
      </c>
      <c r="J34" s="120" t="str">
        <f t="shared" si="0"/>
        <v/>
      </c>
      <c r="K34" s="120" t="str">
        <f t="shared" si="0"/>
        <v/>
      </c>
      <c r="L34" s="120" t="str">
        <f t="shared" si="0"/>
        <v/>
      </c>
      <c r="M34" s="120" t="str">
        <f t="shared" si="0"/>
        <v/>
      </c>
      <c r="N34" s="120" t="str">
        <f t="shared" si="0"/>
        <v/>
      </c>
      <c r="O34" s="120" t="str">
        <f t="shared" si="0"/>
        <v/>
      </c>
      <c r="P34" s="120" t="str">
        <f t="shared" si="0"/>
        <v/>
      </c>
      <c r="Q34" s="120" t="str">
        <f t="shared" si="0"/>
        <v/>
      </c>
      <c r="R34" s="120" t="str">
        <f t="shared" si="0"/>
        <v/>
      </c>
      <c r="S34" s="120" t="str">
        <f t="shared" si="0"/>
        <v/>
      </c>
      <c r="T34" s="120" t="str">
        <f t="shared" si="0"/>
        <v/>
      </c>
      <c r="U34" s="120" t="str">
        <f t="shared" si="0"/>
        <v/>
      </c>
      <c r="V34" s="120" t="str">
        <f t="shared" si="0"/>
        <v/>
      </c>
      <c r="W34" s="120" t="str">
        <f t="shared" si="0"/>
        <v/>
      </c>
      <c r="X34" s="120" t="str">
        <f t="shared" si="0"/>
        <v/>
      </c>
      <c r="Y34" s="121" t="str">
        <f t="shared" si="0"/>
        <v/>
      </c>
      <c r="AA34" s="272"/>
      <c r="AB34" s="1" t="s">
        <v>27</v>
      </c>
      <c r="AC34" s="1"/>
      <c r="AG34" s="147"/>
      <c r="AH34" s="2" t="s">
        <v>50</v>
      </c>
      <c r="AI34" s="135"/>
      <c r="AJ34" s="2" t="str">
        <f>ASC(AI34)</f>
        <v/>
      </c>
      <c r="AL34" s="138">
        <v>10</v>
      </c>
      <c r="AM34" s="74" t="s">
        <v>409</v>
      </c>
      <c r="AQ34" s="138">
        <v>33</v>
      </c>
      <c r="AR34" s="74" t="s">
        <v>371</v>
      </c>
    </row>
    <row r="35" spans="1:44" ht="15.95" customHeight="1" thickBot="1">
      <c r="C35" s="356"/>
      <c r="D35" s="357"/>
      <c r="E35" s="358"/>
      <c r="F35" s="122" t="str">
        <f>DBCS(MID($AJ34,COLUMN(F35)-COLUMN($E35)+20,1))</f>
        <v/>
      </c>
      <c r="G35" s="123" t="str">
        <f t="shared" ref="G35:Y35" si="1">DBCS(MID($AJ34,COLUMN(G35)-COLUMN($E35)+20,1))</f>
        <v/>
      </c>
      <c r="H35" s="123" t="str">
        <f t="shared" si="1"/>
        <v/>
      </c>
      <c r="I35" s="123" t="str">
        <f t="shared" si="1"/>
        <v/>
      </c>
      <c r="J35" s="123" t="str">
        <f t="shared" si="1"/>
        <v/>
      </c>
      <c r="K35" s="123" t="str">
        <f t="shared" si="1"/>
        <v/>
      </c>
      <c r="L35" s="123" t="str">
        <f t="shared" si="1"/>
        <v/>
      </c>
      <c r="M35" s="123" t="str">
        <f t="shared" si="1"/>
        <v/>
      </c>
      <c r="N35" s="123" t="str">
        <f t="shared" si="1"/>
        <v/>
      </c>
      <c r="O35" s="123" t="str">
        <f t="shared" si="1"/>
        <v/>
      </c>
      <c r="P35" s="123" t="str">
        <f t="shared" si="1"/>
        <v/>
      </c>
      <c r="Q35" s="123" t="str">
        <f t="shared" si="1"/>
        <v/>
      </c>
      <c r="R35" s="123" t="str">
        <f t="shared" si="1"/>
        <v/>
      </c>
      <c r="S35" s="123" t="str">
        <f t="shared" si="1"/>
        <v/>
      </c>
      <c r="T35" s="123" t="str">
        <f t="shared" si="1"/>
        <v/>
      </c>
      <c r="U35" s="123" t="str">
        <f t="shared" si="1"/>
        <v/>
      </c>
      <c r="V35" s="123" t="str">
        <f t="shared" si="1"/>
        <v/>
      </c>
      <c r="W35" s="123" t="str">
        <f t="shared" si="1"/>
        <v/>
      </c>
      <c r="X35" s="123" t="str">
        <f t="shared" si="1"/>
        <v/>
      </c>
      <c r="Y35" s="124" t="str">
        <f t="shared" si="1"/>
        <v/>
      </c>
      <c r="AA35" s="1"/>
      <c r="AB35" s="1" t="s">
        <v>28</v>
      </c>
      <c r="AC35" s="1"/>
      <c r="AG35" s="147" t="s">
        <v>435</v>
      </c>
      <c r="AH35" s="2" t="s">
        <v>333</v>
      </c>
      <c r="AI35" s="199"/>
      <c r="AJ35" s="2" t="str">
        <f>ASC(AI35)</f>
        <v/>
      </c>
      <c r="AL35" s="138">
        <v>11</v>
      </c>
      <c r="AM35" s="74" t="s">
        <v>410</v>
      </c>
      <c r="AQ35" s="138">
        <v>34</v>
      </c>
      <c r="AR35" s="74" t="s">
        <v>372</v>
      </c>
    </row>
    <row r="36" spans="1:44" ht="15.95" customHeight="1">
      <c r="C36" s="353" t="s">
        <v>31</v>
      </c>
      <c r="D36" s="354"/>
      <c r="E36" s="355"/>
      <c r="F36" s="119" t="str">
        <f>DBCS(MID($AJ35,COLUMN(F36)-COLUMN($E36),1))</f>
        <v/>
      </c>
      <c r="G36" s="120" t="str">
        <f t="shared" ref="G36:Y36" si="2">DBCS(MID($AJ35,COLUMN(G36)-COLUMN($E36),1))</f>
        <v/>
      </c>
      <c r="H36" s="120" t="str">
        <f t="shared" si="2"/>
        <v/>
      </c>
      <c r="I36" s="120" t="str">
        <f t="shared" si="2"/>
        <v/>
      </c>
      <c r="J36" s="120" t="str">
        <f t="shared" si="2"/>
        <v/>
      </c>
      <c r="K36" s="120" t="str">
        <f t="shared" si="2"/>
        <v/>
      </c>
      <c r="L36" s="120" t="str">
        <f t="shared" si="2"/>
        <v/>
      </c>
      <c r="M36" s="120" t="str">
        <f t="shared" si="2"/>
        <v/>
      </c>
      <c r="N36" s="120" t="str">
        <f t="shared" si="2"/>
        <v/>
      </c>
      <c r="O36" s="120" t="str">
        <f t="shared" si="2"/>
        <v/>
      </c>
      <c r="P36" s="120" t="str">
        <f t="shared" si="2"/>
        <v/>
      </c>
      <c r="Q36" s="120" t="str">
        <f t="shared" si="2"/>
        <v/>
      </c>
      <c r="R36" s="120" t="str">
        <f t="shared" si="2"/>
        <v/>
      </c>
      <c r="S36" s="120" t="str">
        <f t="shared" si="2"/>
        <v/>
      </c>
      <c r="T36" s="120" t="str">
        <f t="shared" si="2"/>
        <v/>
      </c>
      <c r="U36" s="120" t="str">
        <f t="shared" si="2"/>
        <v/>
      </c>
      <c r="V36" s="120" t="str">
        <f t="shared" si="2"/>
        <v/>
      </c>
      <c r="W36" s="120" t="str">
        <f t="shared" si="2"/>
        <v/>
      </c>
      <c r="X36" s="120" t="str">
        <f t="shared" si="2"/>
        <v/>
      </c>
      <c r="Y36" s="121" t="str">
        <f t="shared" si="2"/>
        <v/>
      </c>
      <c r="AC36" s="318" t="s">
        <v>37</v>
      </c>
      <c r="AD36" s="318"/>
      <c r="AE36" s="318"/>
      <c r="AJ36" s="157" t="str">
        <f>IF(AI35="","入力漏れあり","")</f>
        <v>入力漏れあり</v>
      </c>
      <c r="AL36" s="138">
        <v>12</v>
      </c>
      <c r="AM36" s="74" t="s">
        <v>411</v>
      </c>
      <c r="AQ36" s="138">
        <v>35</v>
      </c>
      <c r="AR36" s="74" t="s">
        <v>373</v>
      </c>
    </row>
    <row r="37" spans="1:44" ht="15.95" customHeight="1" thickBot="1">
      <c r="C37" s="356" t="s">
        <v>32</v>
      </c>
      <c r="D37" s="357"/>
      <c r="E37" s="358"/>
      <c r="F37" s="122" t="str">
        <f>DBCS(MID($AJ35,COLUMN(F37)-COLUMN($E37)+20,1))</f>
        <v/>
      </c>
      <c r="G37" s="123" t="str">
        <f t="shared" ref="G37:Y37" si="3">DBCS(MID($AJ35,COLUMN(G37)-COLUMN($E37)+20,1))</f>
        <v/>
      </c>
      <c r="H37" s="123" t="str">
        <f t="shared" si="3"/>
        <v/>
      </c>
      <c r="I37" s="123" t="str">
        <f t="shared" si="3"/>
        <v/>
      </c>
      <c r="J37" s="123" t="str">
        <f t="shared" si="3"/>
        <v/>
      </c>
      <c r="K37" s="123" t="str">
        <f t="shared" si="3"/>
        <v/>
      </c>
      <c r="L37" s="123" t="str">
        <f t="shared" si="3"/>
        <v/>
      </c>
      <c r="M37" s="123" t="str">
        <f t="shared" si="3"/>
        <v/>
      </c>
      <c r="N37" s="123" t="str">
        <f t="shared" si="3"/>
        <v/>
      </c>
      <c r="O37" s="123" t="str">
        <f t="shared" si="3"/>
        <v/>
      </c>
      <c r="P37" s="123" t="str">
        <f t="shared" si="3"/>
        <v/>
      </c>
      <c r="Q37" s="123" t="str">
        <f t="shared" si="3"/>
        <v/>
      </c>
      <c r="R37" s="123" t="str">
        <f t="shared" si="3"/>
        <v/>
      </c>
      <c r="S37" s="123" t="str">
        <f t="shared" si="3"/>
        <v/>
      </c>
      <c r="T37" s="123" t="str">
        <f t="shared" si="3"/>
        <v/>
      </c>
      <c r="U37" s="123" t="str">
        <f t="shared" si="3"/>
        <v/>
      </c>
      <c r="V37" s="123" t="str">
        <f t="shared" si="3"/>
        <v/>
      </c>
      <c r="W37" s="123" t="str">
        <f t="shared" si="3"/>
        <v/>
      </c>
      <c r="X37" s="123" t="str">
        <f t="shared" si="3"/>
        <v/>
      </c>
      <c r="Y37" s="124" t="str">
        <f t="shared" si="3"/>
        <v/>
      </c>
      <c r="AD37" s="16" t="s">
        <v>84</v>
      </c>
      <c r="AL37" s="138">
        <v>13</v>
      </c>
      <c r="AM37" s="74" t="s">
        <v>412</v>
      </c>
      <c r="AQ37" s="138">
        <v>36</v>
      </c>
      <c r="AR37" s="74" t="s">
        <v>374</v>
      </c>
    </row>
    <row r="38" spans="1:44" ht="15.95" customHeight="1">
      <c r="AG38" s="147"/>
      <c r="AH38" s="153" t="s">
        <v>468</v>
      </c>
      <c r="AI38" s="135"/>
      <c r="AJ38" s="2" t="str">
        <f>IF(AI38="","",RIGHT("00"&amp;_xlfn.XLOOKUP(AI38,役員名,役員コード),2))</f>
        <v/>
      </c>
      <c r="AL38" s="138">
        <v>14</v>
      </c>
      <c r="AM38" s="74" t="s">
        <v>413</v>
      </c>
      <c r="AQ38" s="138">
        <v>37</v>
      </c>
      <c r="AR38" s="74" t="s">
        <v>375</v>
      </c>
    </row>
    <row r="39" spans="1:44" ht="15.95" customHeight="1" thickBot="1">
      <c r="C39" s="2" t="s">
        <v>34</v>
      </c>
      <c r="AH39" s="2" t="s">
        <v>415</v>
      </c>
      <c r="AL39" s="138">
        <v>15</v>
      </c>
      <c r="AM39" s="74" t="s">
        <v>414</v>
      </c>
      <c r="AQ39" s="138">
        <v>38</v>
      </c>
      <c r="AR39" s="74" t="s">
        <v>376</v>
      </c>
    </row>
    <row r="40" spans="1:44" ht="15.95" customHeight="1" thickBot="1">
      <c r="A40" s="6" t="s">
        <v>51</v>
      </c>
      <c r="C40" s="315" t="s">
        <v>35</v>
      </c>
      <c r="D40" s="316"/>
      <c r="E40" s="316"/>
      <c r="F40" s="316"/>
      <c r="G40" s="317"/>
      <c r="H40" s="127" t="str">
        <f>LEFT(AJ38,1)</f>
        <v/>
      </c>
      <c r="I40" s="128" t="str">
        <f>RIGHT(AJ38,1)</f>
        <v/>
      </c>
      <c r="J40" s="82"/>
      <c r="K40" s="82"/>
      <c r="L40" s="82"/>
      <c r="M40" s="82"/>
      <c r="N40" s="297" t="s">
        <v>38</v>
      </c>
      <c r="O40" s="298"/>
      <c r="P40" s="299"/>
      <c r="Q40" s="127" t="str">
        <f>IF(AI40="","",LEFT(AJ40))</f>
        <v/>
      </c>
      <c r="R40" s="128" t="str">
        <f>IF(AI40="","",RIGHT(AJ40))</f>
        <v/>
      </c>
      <c r="S40" s="82" t="s">
        <v>52</v>
      </c>
      <c r="T40" s="127" t="str">
        <f>IF(LEN($AI41)&gt;=6,LEFT(RIGHT($AI41,6),1),"")</f>
        <v/>
      </c>
      <c r="U40" s="129" t="str">
        <f>IF(LEN($AI41)&gt;=5,LEFT(RIGHT($AI41,5),1),"")</f>
        <v/>
      </c>
      <c r="V40" s="129" t="str">
        <f>IF(LEN($AI41)&gt;=4,LEFT(RIGHT($AI41,4),1),"")</f>
        <v/>
      </c>
      <c r="W40" s="129" t="str">
        <f>IF(LEN($AI41)&gt;=3,LEFT(RIGHT($AI41,3),1),"")</f>
        <v/>
      </c>
      <c r="X40" s="129" t="str">
        <f>IF(LEN($AI41)&gt;=2,LEFT(RIGHT($AI41,2),1),"")</f>
        <v/>
      </c>
      <c r="Y40" s="128" t="str">
        <f>RIGHT($AI41,1)</f>
        <v/>
      </c>
      <c r="Z40" s="82" t="s">
        <v>52</v>
      </c>
      <c r="AA40" s="7"/>
      <c r="AG40" s="147"/>
      <c r="AH40" s="130" t="s">
        <v>72</v>
      </c>
      <c r="AI40" s="140"/>
      <c r="AJ40" s="84">
        <f>_xlfn.XLOOKUP(AI40,登録都道府県,都道府県コード)</f>
        <v>0</v>
      </c>
      <c r="AL40" s="139">
        <v>16</v>
      </c>
      <c r="AM40" s="77" t="s">
        <v>182</v>
      </c>
      <c r="AQ40" s="138">
        <v>39</v>
      </c>
      <c r="AR40" s="74" t="s">
        <v>377</v>
      </c>
    </row>
    <row r="41" spans="1:44" ht="15.95" customHeight="1" thickBot="1">
      <c r="C41" s="8"/>
      <c r="D41" s="295" t="s">
        <v>53</v>
      </c>
      <c r="E41" s="295"/>
      <c r="F41" s="295"/>
      <c r="G41" s="9"/>
      <c r="H41" s="127" t="str">
        <f>DBCS(MID($AJ42,COLUMN(H41)-COLUMN($G41),1))</f>
        <v/>
      </c>
      <c r="I41" s="129" t="str">
        <f t="shared" ref="I41:AA41" si="4">DBCS(MID($AJ42,COLUMN(I41)-COLUMN($G41),1))</f>
        <v/>
      </c>
      <c r="J41" s="129" t="str">
        <f t="shared" si="4"/>
        <v/>
      </c>
      <c r="K41" s="129" t="str">
        <f t="shared" si="4"/>
        <v/>
      </c>
      <c r="L41" s="129" t="str">
        <f t="shared" si="4"/>
        <v/>
      </c>
      <c r="M41" s="129" t="str">
        <f t="shared" si="4"/>
        <v/>
      </c>
      <c r="N41" s="129" t="str">
        <f t="shared" si="4"/>
        <v/>
      </c>
      <c r="O41" s="129" t="str">
        <f t="shared" si="4"/>
        <v/>
      </c>
      <c r="P41" s="129" t="str">
        <f t="shared" si="4"/>
        <v/>
      </c>
      <c r="Q41" s="129" t="str">
        <f t="shared" si="4"/>
        <v/>
      </c>
      <c r="R41" s="129" t="str">
        <f t="shared" si="4"/>
        <v/>
      </c>
      <c r="S41" s="129" t="str">
        <f t="shared" si="4"/>
        <v/>
      </c>
      <c r="T41" s="129" t="str">
        <f t="shared" si="4"/>
        <v/>
      </c>
      <c r="U41" s="129" t="str">
        <f t="shared" si="4"/>
        <v/>
      </c>
      <c r="V41" s="129" t="str">
        <f t="shared" si="4"/>
        <v/>
      </c>
      <c r="W41" s="129" t="str">
        <f t="shared" si="4"/>
        <v/>
      </c>
      <c r="X41" s="129" t="str">
        <f t="shared" si="4"/>
        <v/>
      </c>
      <c r="Y41" s="129" t="str">
        <f t="shared" si="4"/>
        <v/>
      </c>
      <c r="Z41" s="129" t="str">
        <f t="shared" si="4"/>
        <v/>
      </c>
      <c r="AA41" s="128" t="str">
        <f t="shared" si="4"/>
        <v/>
      </c>
      <c r="AG41" s="147"/>
      <c r="AH41" s="130" t="s">
        <v>338</v>
      </c>
      <c r="AI41" s="141"/>
      <c r="AQ41" s="138">
        <v>40</v>
      </c>
      <c r="AR41" s="74" t="s">
        <v>378</v>
      </c>
    </row>
    <row r="42" spans="1:44" ht="15.95" customHeight="1" thickBot="1">
      <c r="C42" s="8"/>
      <c r="D42" s="295" t="s">
        <v>12</v>
      </c>
      <c r="E42" s="295"/>
      <c r="F42" s="295"/>
      <c r="G42" s="9"/>
      <c r="H42" s="127" t="str">
        <f>DBCS(MID($AI43,COLUMN(H42)-COLUMN($G42),1))</f>
        <v/>
      </c>
      <c r="I42" s="129" t="str">
        <f t="shared" ref="I42:AA42" si="5">DBCS(MID($AI43,COLUMN(I42)-COLUMN($G42),1))</f>
        <v/>
      </c>
      <c r="J42" s="129" t="str">
        <f t="shared" si="5"/>
        <v/>
      </c>
      <c r="K42" s="129" t="str">
        <f t="shared" si="5"/>
        <v/>
      </c>
      <c r="L42" s="129" t="str">
        <f t="shared" si="5"/>
        <v/>
      </c>
      <c r="M42" s="129" t="str">
        <f t="shared" si="5"/>
        <v/>
      </c>
      <c r="N42" s="129" t="str">
        <f t="shared" si="5"/>
        <v/>
      </c>
      <c r="O42" s="129" t="str">
        <f t="shared" si="5"/>
        <v/>
      </c>
      <c r="P42" s="129" t="str">
        <f t="shared" si="5"/>
        <v/>
      </c>
      <c r="Q42" s="129" t="str">
        <f t="shared" si="5"/>
        <v/>
      </c>
      <c r="R42" s="129" t="str">
        <f t="shared" si="5"/>
        <v/>
      </c>
      <c r="S42" s="129" t="str">
        <f t="shared" si="5"/>
        <v/>
      </c>
      <c r="T42" s="129" t="str">
        <f t="shared" si="5"/>
        <v/>
      </c>
      <c r="U42" s="129" t="str">
        <f t="shared" si="5"/>
        <v/>
      </c>
      <c r="V42" s="129" t="str">
        <f t="shared" si="5"/>
        <v/>
      </c>
      <c r="W42" s="129" t="str">
        <f t="shared" si="5"/>
        <v/>
      </c>
      <c r="X42" s="129" t="str">
        <f t="shared" si="5"/>
        <v/>
      </c>
      <c r="Y42" s="129" t="str">
        <f t="shared" si="5"/>
        <v/>
      </c>
      <c r="Z42" s="129" t="str">
        <f t="shared" si="5"/>
        <v/>
      </c>
      <c r="AA42" s="128" t="str">
        <f t="shared" si="5"/>
        <v/>
      </c>
      <c r="AC42" s="318" t="s">
        <v>37</v>
      </c>
      <c r="AD42" s="318"/>
      <c r="AE42" s="318"/>
      <c r="AG42" s="147"/>
      <c r="AH42" s="2" t="s">
        <v>50</v>
      </c>
      <c r="AI42" s="142"/>
      <c r="AJ42" s="2" t="str">
        <f>ASC(AI42)</f>
        <v/>
      </c>
      <c r="AQ42" s="138">
        <v>41</v>
      </c>
      <c r="AR42" s="74" t="s">
        <v>379</v>
      </c>
    </row>
    <row r="43" spans="1:44" ht="15.95" customHeight="1" thickBot="1">
      <c r="C43" s="8"/>
      <c r="D43" s="295" t="s">
        <v>36</v>
      </c>
      <c r="E43" s="295"/>
      <c r="F43" s="295"/>
      <c r="G43" s="9"/>
      <c r="H43" s="112" t="str">
        <f>DBCS(MID($AJ44,1,1))</f>
        <v/>
      </c>
      <c r="I43" s="81" t="s">
        <v>52</v>
      </c>
      <c r="J43" s="127" t="str">
        <f>DBCS(MID($AJ44,2,1))</f>
        <v/>
      </c>
      <c r="K43" s="128" t="str">
        <f>DBCS(MID($AJ44,3,1))</f>
        <v/>
      </c>
      <c r="L43" s="81" t="s">
        <v>39</v>
      </c>
      <c r="M43" s="127" t="str">
        <f>DBCS(MID($AJ44,4,1))</f>
        <v/>
      </c>
      <c r="N43" s="128" t="str">
        <f>DBCS(MID($AJ44,5,1))</f>
        <v/>
      </c>
      <c r="O43" s="81" t="s">
        <v>40</v>
      </c>
      <c r="P43" s="127" t="str">
        <f>DBCS(MID($AJ44,6,1))</f>
        <v/>
      </c>
      <c r="Q43" s="128" t="str">
        <f>DBCS(MID($AJ44,7,1))</f>
        <v/>
      </c>
      <c r="R43" s="81" t="s">
        <v>41</v>
      </c>
      <c r="S43" s="81"/>
      <c r="T43" s="81"/>
      <c r="U43" s="81"/>
      <c r="V43" s="81"/>
      <c r="W43" s="81"/>
      <c r="X43" s="81"/>
      <c r="Y43" s="81"/>
      <c r="Z43" s="81"/>
      <c r="AA43" s="81"/>
      <c r="AD43" s="16" t="s">
        <v>85</v>
      </c>
      <c r="AG43" s="147" t="s">
        <v>435</v>
      </c>
      <c r="AH43" s="2" t="s">
        <v>12</v>
      </c>
      <c r="AI43" s="126"/>
      <c r="AJ43" s="157" t="str">
        <f>IF(AI43="","入力漏れあり","")</f>
        <v>入力漏れあり</v>
      </c>
      <c r="AL43" s="136"/>
      <c r="AM43" s="137"/>
      <c r="AQ43" s="138">
        <v>42</v>
      </c>
      <c r="AR43" s="74" t="s">
        <v>380</v>
      </c>
    </row>
    <row r="44" spans="1:44" ht="15.95" customHeight="1">
      <c r="AG44" s="147"/>
      <c r="AH44" s="2" t="s">
        <v>36</v>
      </c>
      <c r="AI44" s="150"/>
      <c r="AJ44" s="2" t="str">
        <f>IF(AI44="","",TEXT(AI44,"geemmdd"))</f>
        <v/>
      </c>
      <c r="AL44" s="138">
        <v>1</v>
      </c>
      <c r="AM44" s="74" t="s">
        <v>416</v>
      </c>
      <c r="AQ44" s="138">
        <v>43</v>
      </c>
      <c r="AR44" s="74" t="s">
        <v>381</v>
      </c>
    </row>
    <row r="45" spans="1:44" ht="15.95" customHeight="1">
      <c r="C45" s="2" t="s">
        <v>42</v>
      </c>
      <c r="AL45" s="138">
        <v>2</v>
      </c>
      <c r="AM45" s="74" t="s">
        <v>417</v>
      </c>
      <c r="AQ45" s="138">
        <v>44</v>
      </c>
      <c r="AR45" s="74" t="s">
        <v>382</v>
      </c>
    </row>
    <row r="46" spans="1:44" ht="15.95" customHeight="1" thickBot="1">
      <c r="D46" s="2" t="s">
        <v>43</v>
      </c>
      <c r="AL46" s="138">
        <v>3</v>
      </c>
      <c r="AM46" s="74" t="s">
        <v>418</v>
      </c>
      <c r="AQ46" s="138">
        <v>45</v>
      </c>
      <c r="AR46" s="74" t="s">
        <v>383</v>
      </c>
    </row>
    <row r="47" spans="1:44" ht="15.95" customHeight="1" thickBot="1">
      <c r="A47" s="6" t="s">
        <v>54</v>
      </c>
      <c r="C47" s="324" t="s">
        <v>44</v>
      </c>
      <c r="D47" s="127" t="str">
        <f>IF(F47="","",LEFT(RIGHT("00"&amp;_xlfn.XLOOKUP(F47,$AM$43:$AM$58,$AL$43:$AL$58),2),1))</f>
        <v/>
      </c>
      <c r="E47" s="128" t="str">
        <f>IF(F47="","",RIGHT(_xlfn.XLOOKUP(F47,$AM$43:$AM$58,$AL$43:$AL$58),1))</f>
        <v/>
      </c>
      <c r="F47" s="327"/>
      <c r="G47" s="328"/>
      <c r="H47" s="328"/>
      <c r="I47" s="328"/>
      <c r="J47" s="328"/>
      <c r="K47" s="328"/>
      <c r="L47" s="329"/>
      <c r="M47" s="324" t="s">
        <v>45</v>
      </c>
      <c r="N47" s="127" t="str">
        <f>IF($P47="","",LEFT(RIGHT("00"&amp;_xlfn.XLOOKUP($P47,$AM$61:$AM$70,$AL$61:$AL$70),2),1))</f>
        <v/>
      </c>
      <c r="O47" s="128" t="str">
        <f>IF(P47="","",RIGHT(_xlfn.XLOOKUP(P47,$AM$61:$AM$70,$AL$61:$AL$70),1))</f>
        <v/>
      </c>
      <c r="P47" s="334"/>
      <c r="Q47" s="335"/>
      <c r="R47" s="335"/>
      <c r="S47" s="335"/>
      <c r="T47" s="335"/>
      <c r="U47" s="335"/>
      <c r="V47" s="336"/>
      <c r="W47" s="319" t="str">
        <f>IF(AI47="","（加入:　年　月　日）","(加入："&amp;TEXT(AI47,"gee年mm月dd日"&amp;")"))</f>
        <v>（加入:　年　月　日）</v>
      </c>
      <c r="X47" s="320"/>
      <c r="Y47" s="320"/>
      <c r="Z47" s="320"/>
      <c r="AA47" s="320"/>
      <c r="AB47" s="320"/>
      <c r="AH47" s="36" t="s">
        <v>436</v>
      </c>
      <c r="AI47" s="152"/>
      <c r="AJ47" s="157" t="str">
        <f t="shared" ref="AJ47:AJ49" si="6">IF(OR(P47="",AI47&lt;&gt;""),"","入力漏れあり")</f>
        <v/>
      </c>
      <c r="AL47" s="138">
        <v>4</v>
      </c>
      <c r="AM47" s="74" t="s">
        <v>419</v>
      </c>
      <c r="AQ47" s="138">
        <v>46</v>
      </c>
      <c r="AR47" s="74" t="s">
        <v>384</v>
      </c>
    </row>
    <row r="48" spans="1:44" ht="15.95" customHeight="1" thickBot="1">
      <c r="C48" s="325"/>
      <c r="D48" s="127" t="str">
        <f>IF(F48="","",LEFT(RIGHT("00"&amp;_xlfn.XLOOKUP(F48,$AM$43:$AM$58,$AL$43:$AL$58),2),1))</f>
        <v/>
      </c>
      <c r="E48" s="128" t="str">
        <f>IF(F48="","",RIGHT(_xlfn.XLOOKUP(F48,$AM$43:$AM$58,$AL$43:$AL$58),1))</f>
        <v/>
      </c>
      <c r="F48" s="321"/>
      <c r="G48" s="322"/>
      <c r="H48" s="322"/>
      <c r="I48" s="322"/>
      <c r="J48" s="322"/>
      <c r="K48" s="322"/>
      <c r="L48" s="330"/>
      <c r="M48" s="325"/>
      <c r="N48" s="127" t="str">
        <f>IF($P48="","",LEFT(RIGHT("00"&amp;_xlfn.XLOOKUP($P48,$AM$61:$AM$70,$AL$61:$AL$70),2),1))</f>
        <v/>
      </c>
      <c r="O48" s="128" t="str">
        <f>IF(P48="","",RIGHT(_xlfn.XLOOKUP(P48,$AM$61:$AM$70,$AL$61:$AL$70),1))</f>
        <v/>
      </c>
      <c r="P48" s="331"/>
      <c r="Q48" s="332"/>
      <c r="R48" s="332"/>
      <c r="S48" s="332"/>
      <c r="T48" s="332"/>
      <c r="U48" s="332"/>
      <c r="V48" s="337"/>
      <c r="W48" s="319" t="str">
        <f>IF(AI48="","（加入:　年　月　日）","(加入："&amp;TEXT(AI48,"gee年mm月dd日"&amp;")"))</f>
        <v>（加入:　年　月　日）</v>
      </c>
      <c r="X48" s="320"/>
      <c r="Y48" s="320"/>
      <c r="Z48" s="320"/>
      <c r="AA48" s="320"/>
      <c r="AB48" s="320"/>
      <c r="AI48" s="150"/>
      <c r="AJ48" s="157" t="str">
        <f t="shared" si="6"/>
        <v/>
      </c>
      <c r="AL48" s="138">
        <v>5</v>
      </c>
      <c r="AM48" s="74" t="s">
        <v>425</v>
      </c>
      <c r="AQ48" s="138">
        <v>47</v>
      </c>
      <c r="AR48" s="74" t="s">
        <v>385</v>
      </c>
    </row>
    <row r="49" spans="1:44" ht="15.95" customHeight="1" thickBot="1">
      <c r="C49" s="326"/>
      <c r="D49" s="127" t="str">
        <f>IF(F49="","",LEFT(RIGHT("00"&amp;_xlfn.XLOOKUP(F49,$AM$43:$AM$58,$AL$43:$AL$58),2),1))</f>
        <v/>
      </c>
      <c r="E49" s="128" t="str">
        <f>IF(F49="","",RIGHT(_xlfn.XLOOKUP(F49,$AM$43:$AM$58,$AL$43:$AL$58),1))</f>
        <v/>
      </c>
      <c r="F49" s="331"/>
      <c r="G49" s="332"/>
      <c r="H49" s="332"/>
      <c r="I49" s="332"/>
      <c r="J49" s="332"/>
      <c r="K49" s="332"/>
      <c r="L49" s="333"/>
      <c r="M49" s="325"/>
      <c r="N49" s="127" t="str">
        <f>IF($P49="","",LEFT(RIGHT("00"&amp;_xlfn.XLOOKUP($P49,$AM$61:$AM$70,$AL$61:$AL$70),2),1))</f>
        <v/>
      </c>
      <c r="O49" s="128" t="str">
        <f>IF(P49="","",RIGHT(_xlfn.XLOOKUP(P49,$AM$61:$AM$70,$AL$61:$AL$70),1))</f>
        <v/>
      </c>
      <c r="P49" s="321"/>
      <c r="Q49" s="322"/>
      <c r="R49" s="322"/>
      <c r="S49" s="322"/>
      <c r="T49" s="322"/>
      <c r="U49" s="322"/>
      <c r="V49" s="323"/>
      <c r="W49" s="319" t="str">
        <f>IF(AI49="","（加入:　年　月　日）","(加入："&amp;TEXT(AI49,"gee年mm月dd日"&amp;")"))</f>
        <v>（加入:　年　月　日）</v>
      </c>
      <c r="X49" s="320"/>
      <c r="Y49" s="320"/>
      <c r="Z49" s="320"/>
      <c r="AA49" s="320"/>
      <c r="AB49" s="320"/>
      <c r="AI49" s="152"/>
      <c r="AJ49" s="157" t="str">
        <f t="shared" si="6"/>
        <v/>
      </c>
      <c r="AL49" s="138">
        <v>6</v>
      </c>
      <c r="AM49" s="74" t="s">
        <v>420</v>
      </c>
      <c r="AQ49" s="138">
        <v>48</v>
      </c>
      <c r="AR49" s="74"/>
    </row>
    <row r="50" spans="1:44" ht="15.95" customHeight="1" thickBot="1">
      <c r="M50" s="325"/>
      <c r="N50" s="127" t="str">
        <f>IF($P50="","",LEFT(RIGHT("00"&amp;_xlfn.XLOOKUP($P50,$AM$61:$AM$70,$AL$61:$AL$70),2),1))</f>
        <v/>
      </c>
      <c r="O50" s="128" t="str">
        <f>IF(P50="","",RIGHT(_xlfn.XLOOKUP(P50,$AM$61:$AM$70,$AL$61:$AL$70),1))</f>
        <v/>
      </c>
      <c r="P50" s="331"/>
      <c r="Q50" s="332"/>
      <c r="R50" s="332"/>
      <c r="S50" s="332"/>
      <c r="T50" s="332"/>
      <c r="U50" s="332"/>
      <c r="V50" s="337"/>
      <c r="W50" s="319" t="str">
        <f>IF(AI50="","（加入:　年　月　日）","(加入："&amp;TEXT(AI50,"gee年mm月dd日"&amp;")"))</f>
        <v>（加入:　年　月　日）</v>
      </c>
      <c r="X50" s="320"/>
      <c r="Y50" s="320"/>
      <c r="Z50" s="320"/>
      <c r="AA50" s="320"/>
      <c r="AB50" s="320"/>
      <c r="AC50" s="318" t="s">
        <v>37</v>
      </c>
      <c r="AD50" s="318"/>
      <c r="AE50" s="318"/>
      <c r="AI50" s="150"/>
      <c r="AJ50" s="157" t="str">
        <f>IF(OR(P50="",AI50&lt;&gt;""),"","入力漏れあり")</f>
        <v/>
      </c>
      <c r="AL50" s="138">
        <v>7</v>
      </c>
      <c r="AM50" s="74" t="s">
        <v>421</v>
      </c>
      <c r="AQ50" s="138">
        <v>49</v>
      </c>
      <c r="AR50" s="74"/>
    </row>
    <row r="51" spans="1:44" ht="15.95" customHeight="1" thickBot="1">
      <c r="C51" s="2" t="s">
        <v>86</v>
      </c>
      <c r="D51" s="2" t="s">
        <v>79</v>
      </c>
      <c r="M51" s="326"/>
      <c r="N51" s="127" t="str">
        <f>IF($P51="","",LEFT(RIGHT("00"&amp;_xlfn.XLOOKUP($P51,$AM$61:$AM$70,$AL$61:$AL$70),2),1))</f>
        <v/>
      </c>
      <c r="O51" s="128" t="str">
        <f>IF(P51="","",RIGHT(_xlfn.XLOOKUP(P51,$AM$61:$AM$70,$AL$61:$AL$70),1))</f>
        <v/>
      </c>
      <c r="P51" s="321"/>
      <c r="Q51" s="322"/>
      <c r="R51" s="322"/>
      <c r="S51" s="322"/>
      <c r="T51" s="322"/>
      <c r="U51" s="322"/>
      <c r="V51" s="323"/>
      <c r="W51" s="319" t="str">
        <f>IF(AI51="","（加入:　年　月　日）","(加入："&amp;TEXT(AI51,"gee年mm月dd日"&amp;")"))</f>
        <v>（加入:　年　月　日）</v>
      </c>
      <c r="X51" s="320"/>
      <c r="Y51" s="320"/>
      <c r="Z51" s="320"/>
      <c r="AA51" s="320"/>
      <c r="AB51" s="320"/>
      <c r="AD51" s="16" t="s">
        <v>87</v>
      </c>
      <c r="AI51" s="152"/>
      <c r="AJ51" s="157" t="str">
        <f>IF(OR(P51="",AI51&lt;&gt;""),"","入力漏れあり")</f>
        <v/>
      </c>
      <c r="AL51" s="138">
        <v>8</v>
      </c>
      <c r="AM51" s="74" t="s">
        <v>422</v>
      </c>
      <c r="AQ51" s="138">
        <v>50</v>
      </c>
      <c r="AR51" s="74"/>
    </row>
    <row r="52" spans="1:44" ht="15.95" customHeight="1" thickBot="1">
      <c r="C52" s="127" t="str">
        <f>IF(LEN($AI53)&gt;=9,LEFT(RIGHT($AI53,9),1),"")</f>
        <v/>
      </c>
      <c r="D52" s="129" t="str">
        <f>IF(LEN($AI53)&gt;=8,LEFT(RIGHT($AI53,8),1),"")</f>
        <v/>
      </c>
      <c r="E52" s="143" t="str">
        <f>IF(LEN($AI53)&gt;=7,LEFT(RIGHT($AI53,7),1),"")</f>
        <v/>
      </c>
      <c r="F52" s="144" t="str">
        <f>IF(LEN($AI53)&gt;=6,LEFT(RIGHT($AI53,6),1),"")</f>
        <v/>
      </c>
      <c r="G52" s="129" t="str">
        <f>IF(LEN($AI53)&gt;=5,LEFT(RIGHT($AI53,5),1),"")</f>
        <v/>
      </c>
      <c r="H52" s="143" t="str">
        <f>IF(LEN($AI53)&gt;=4,LEFT(RIGHT($AI53,4),1),"")</f>
        <v/>
      </c>
      <c r="I52" s="144" t="str">
        <f>IF(LEN($AI53)&gt;=3,LEFT(RIGHT($AI53,3),1),"")</f>
        <v/>
      </c>
      <c r="J52" s="129" t="str">
        <f>IF(LEN($AI53)&gt;=2,LEFT(RIGHT($AI53,2),1),"")</f>
        <v/>
      </c>
      <c r="K52" s="128" t="str">
        <f>RIGHT($AI53,1)</f>
        <v/>
      </c>
      <c r="M52" s="30"/>
      <c r="N52" s="82"/>
      <c r="O52" s="82"/>
      <c r="P52" s="31"/>
      <c r="Q52" s="31"/>
      <c r="R52" s="31"/>
      <c r="S52" s="31"/>
      <c r="T52" s="31"/>
      <c r="U52" s="31"/>
      <c r="V52" s="31"/>
      <c r="W52" s="31"/>
      <c r="X52" s="31"/>
      <c r="Y52" s="31"/>
      <c r="Z52" s="31"/>
      <c r="AA52" s="31"/>
      <c r="AB52" s="31"/>
      <c r="AD52" s="17"/>
      <c r="AL52" s="138">
        <v>9</v>
      </c>
      <c r="AM52" s="74" t="s">
        <v>424</v>
      </c>
      <c r="AQ52" s="138">
        <v>51</v>
      </c>
      <c r="AR52" s="74" t="s">
        <v>386</v>
      </c>
    </row>
    <row r="53" spans="1:44" ht="15.95" customHeight="1">
      <c r="C53" s="81"/>
      <c r="D53" s="81"/>
      <c r="E53" s="81"/>
      <c r="F53" s="81"/>
      <c r="G53" s="81"/>
      <c r="H53" s="81"/>
      <c r="I53" s="81"/>
      <c r="J53" s="81"/>
      <c r="K53" s="81"/>
      <c r="M53" s="30"/>
      <c r="N53" s="82"/>
      <c r="O53" s="82"/>
      <c r="P53" s="31"/>
      <c r="Q53" s="31"/>
      <c r="R53" s="31"/>
      <c r="S53" s="31"/>
      <c r="T53" s="31"/>
      <c r="U53" s="31"/>
      <c r="V53" s="31"/>
      <c r="W53" s="31"/>
      <c r="X53" s="31"/>
      <c r="Y53" s="31"/>
      <c r="Z53" s="31"/>
      <c r="AA53" s="31"/>
      <c r="AB53" s="31"/>
      <c r="AD53" s="17"/>
      <c r="AH53" s="2" t="s">
        <v>441</v>
      </c>
      <c r="AI53" s="149"/>
      <c r="AL53" s="138">
        <v>10</v>
      </c>
      <c r="AM53" s="74" t="s">
        <v>423</v>
      </c>
      <c r="AQ53" s="138">
        <v>52</v>
      </c>
      <c r="AR53" s="74" t="s">
        <v>387</v>
      </c>
    </row>
    <row r="54" spans="1:44" ht="15.95" customHeight="1" thickBot="1">
      <c r="A54" s="318" t="s">
        <v>65</v>
      </c>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L54" s="138">
        <v>11</v>
      </c>
      <c r="AM54" s="74" t="s">
        <v>428</v>
      </c>
      <c r="AQ54" s="138">
        <v>53</v>
      </c>
      <c r="AR54" s="74" t="s">
        <v>388</v>
      </c>
    </row>
    <row r="55" spans="1:44" ht="15.95" customHeight="1" thickBot="1">
      <c r="AB55" s="3" t="s">
        <v>88</v>
      </c>
      <c r="AC55" s="4" t="s">
        <v>89</v>
      </c>
      <c r="AD55" s="5" t="s">
        <v>90</v>
      </c>
      <c r="AL55" s="138">
        <v>12</v>
      </c>
      <c r="AM55" s="74" t="s">
        <v>429</v>
      </c>
      <c r="AQ55" s="138">
        <v>54</v>
      </c>
      <c r="AR55" s="74" t="s">
        <v>389</v>
      </c>
    </row>
    <row r="56" spans="1:44" ht="15.95" customHeight="1">
      <c r="AB56" s="82"/>
      <c r="AC56" s="82"/>
      <c r="AD56" s="82"/>
      <c r="AL56" s="138">
        <v>13</v>
      </c>
      <c r="AM56" s="74" t="s">
        <v>426</v>
      </c>
      <c r="AQ56" s="138">
        <v>55</v>
      </c>
      <c r="AR56" s="74" t="s">
        <v>390</v>
      </c>
    </row>
    <row r="57" spans="1:44" ht="15.95" customHeight="1" thickBot="1">
      <c r="D57" s="296" t="s">
        <v>17</v>
      </c>
      <c r="E57" s="296"/>
      <c r="F57" s="296"/>
      <c r="G57" s="296"/>
      <c r="K57" s="318" t="s">
        <v>19</v>
      </c>
      <c r="L57" s="318"/>
      <c r="M57" s="318"/>
      <c r="N57" s="318"/>
      <c r="O57" s="318"/>
      <c r="P57" s="318"/>
      <c r="Q57" s="318"/>
      <c r="R57" s="318"/>
      <c r="AC57" s="209" t="str">
        <f>IF(COUNTA(AI62:AI103)&gt;=1,"","【該当なし】")</f>
        <v>【該当なし】</v>
      </c>
      <c r="AG57" s="269" t="s">
        <v>549</v>
      </c>
      <c r="AL57" s="138">
        <v>14</v>
      </c>
      <c r="AM57" s="74" t="s">
        <v>182</v>
      </c>
      <c r="AQ57" s="138">
        <v>56</v>
      </c>
      <c r="AR57" s="74" t="s">
        <v>391</v>
      </c>
    </row>
    <row r="58" spans="1:44" ht="15.95" customHeight="1" thickBot="1">
      <c r="C58" s="15" t="s">
        <v>82</v>
      </c>
      <c r="D58" s="12"/>
      <c r="E58" s="12"/>
      <c r="F58" s="12"/>
      <c r="G58" s="12"/>
      <c r="H58" s="13"/>
      <c r="J58" s="127" t="str">
        <f>$R$24</f>
        <v/>
      </c>
      <c r="K58" s="128" t="str">
        <f>$S$24</f>
        <v/>
      </c>
      <c r="L58" s="82" t="s">
        <v>334</v>
      </c>
      <c r="M58" s="81" t="str">
        <f>$U$24</f>
        <v/>
      </c>
      <c r="N58" s="81" t="s">
        <v>335</v>
      </c>
      <c r="O58" s="127" t="str">
        <f>$W$24</f>
        <v/>
      </c>
      <c r="P58" s="129" t="str">
        <f>$X$24</f>
        <v/>
      </c>
      <c r="Q58" s="129" t="str">
        <f>$Y$24</f>
        <v/>
      </c>
      <c r="R58" s="129" t="str">
        <f>$Z$24</f>
        <v/>
      </c>
      <c r="S58" s="129" t="str">
        <f>$AA$24</f>
        <v/>
      </c>
      <c r="T58" s="128" t="str">
        <f>$AB$24</f>
        <v/>
      </c>
      <c r="AL58" s="139">
        <v>50</v>
      </c>
      <c r="AM58" s="77" t="s">
        <v>427</v>
      </c>
      <c r="AQ58" s="138">
        <v>57</v>
      </c>
      <c r="AR58" s="74" t="s">
        <v>392</v>
      </c>
    </row>
    <row r="59" spans="1:44" ht="15.95" customHeight="1">
      <c r="L59" s="81"/>
      <c r="M59" s="81"/>
      <c r="AQ59" s="138">
        <v>58</v>
      </c>
      <c r="AR59" s="74" t="s">
        <v>393</v>
      </c>
    </row>
    <row r="60" spans="1:44" ht="15.95" customHeight="1">
      <c r="AQ60" s="138">
        <v>59</v>
      </c>
      <c r="AR60" s="74" t="s">
        <v>394</v>
      </c>
    </row>
    <row r="61" spans="1:44" ht="15.95" customHeight="1" thickBot="1">
      <c r="A61" s="81" t="s">
        <v>2</v>
      </c>
      <c r="C61" s="2" t="s">
        <v>91</v>
      </c>
      <c r="D61" s="2" t="s">
        <v>66</v>
      </c>
      <c r="AL61" s="136"/>
      <c r="AM61" s="137"/>
      <c r="AQ61" s="138">
        <v>60</v>
      </c>
      <c r="AR61" s="74" t="s">
        <v>395</v>
      </c>
    </row>
    <row r="62" spans="1:44" ht="15.95" customHeight="1" thickBot="1">
      <c r="A62" s="6" t="s">
        <v>92</v>
      </c>
      <c r="C62" s="315" t="s">
        <v>35</v>
      </c>
      <c r="D62" s="316"/>
      <c r="E62" s="316"/>
      <c r="F62" s="316"/>
      <c r="G62" s="317"/>
      <c r="H62" s="127" t="str">
        <f>IF(AJ62="","",LEFT(AJ62,1))</f>
        <v/>
      </c>
      <c r="I62" s="128" t="str">
        <f>IF(AJ62="","",RIGHT(AJ62,1))</f>
        <v/>
      </c>
      <c r="J62" s="82"/>
      <c r="K62" s="82"/>
      <c r="L62" s="82"/>
      <c r="M62" s="82"/>
      <c r="N62" s="297" t="s">
        <v>38</v>
      </c>
      <c r="O62" s="298"/>
      <c r="P62" s="299"/>
      <c r="Q62" s="127" t="str">
        <f>IF(AI64="","",LEFT(AJ64,1))</f>
        <v/>
      </c>
      <c r="R62" s="128" t="str">
        <f>IF(AI64="","",RIGHT(AJ64,1))</f>
        <v/>
      </c>
      <c r="S62" s="82" t="s">
        <v>52</v>
      </c>
      <c r="T62" s="127" t="str">
        <f>IF(LEN(AI65)&gt;=6,LEFT(RIGHT(AI65,6),1),"")</f>
        <v/>
      </c>
      <c r="U62" s="129" t="str">
        <f>IF(LEN(AI65)&gt;=5,LEFT(RIGHT(AI65,5),1),"")</f>
        <v/>
      </c>
      <c r="V62" s="129" t="str">
        <f>IF(LEN(AI65)&gt;=4,LEFT(RIGHT(AI65,4),1),"")</f>
        <v/>
      </c>
      <c r="W62" s="129" t="str">
        <f>IF(LEN(AI65)&gt;=3,LEFT(RIGHT(AI65,3),1),"")</f>
        <v/>
      </c>
      <c r="X62" s="129" t="str">
        <f>IF(LEN(AI65)&gt;=2,LEFT(RIGHT(AI65,2),1),"")</f>
        <v/>
      </c>
      <c r="Y62" s="128" t="str">
        <f>RIGHT(AI65,1)</f>
        <v/>
      </c>
      <c r="Z62" s="82" t="s">
        <v>52</v>
      </c>
      <c r="AA62" s="7"/>
      <c r="AG62" s="155"/>
      <c r="AH62" s="153" t="s">
        <v>468</v>
      </c>
      <c r="AI62" s="154"/>
      <c r="AJ62" s="2" t="str">
        <f>IF(AI62="","",RIGHT("00"&amp;_xlfn.XLOOKUP(AI62,役員名,役員コード),2))</f>
        <v/>
      </c>
      <c r="AL62" s="138">
        <v>1</v>
      </c>
      <c r="AM62" s="74" t="s">
        <v>430</v>
      </c>
      <c r="AQ62" s="138">
        <v>61</v>
      </c>
      <c r="AR62" s="74" t="s">
        <v>396</v>
      </c>
    </row>
    <row r="63" spans="1:44" ht="15.95" customHeight="1" thickBot="1">
      <c r="C63" s="8"/>
      <c r="D63" s="295" t="s">
        <v>53</v>
      </c>
      <c r="E63" s="295"/>
      <c r="F63" s="295"/>
      <c r="G63" s="9"/>
      <c r="H63" s="127" t="str">
        <f t="shared" ref="H63:AA63" si="7">DBCS(MID($AJ66,COLUMN(H63)-COLUMN($G63),1))</f>
        <v/>
      </c>
      <c r="I63" s="129" t="str">
        <f t="shared" si="7"/>
        <v/>
      </c>
      <c r="J63" s="129" t="str">
        <f t="shared" si="7"/>
        <v/>
      </c>
      <c r="K63" s="129" t="str">
        <f t="shared" si="7"/>
        <v/>
      </c>
      <c r="L63" s="129" t="str">
        <f t="shared" si="7"/>
        <v/>
      </c>
      <c r="M63" s="129" t="str">
        <f t="shared" si="7"/>
        <v/>
      </c>
      <c r="N63" s="129" t="str">
        <f t="shared" si="7"/>
        <v/>
      </c>
      <c r="O63" s="129" t="str">
        <f t="shared" si="7"/>
        <v/>
      </c>
      <c r="P63" s="129" t="str">
        <f t="shared" si="7"/>
        <v/>
      </c>
      <c r="Q63" s="129" t="str">
        <f t="shared" si="7"/>
        <v/>
      </c>
      <c r="R63" s="129" t="str">
        <f t="shared" si="7"/>
        <v/>
      </c>
      <c r="S63" s="129" t="str">
        <f t="shared" si="7"/>
        <v/>
      </c>
      <c r="T63" s="129" t="str">
        <f t="shared" si="7"/>
        <v/>
      </c>
      <c r="U63" s="129" t="str">
        <f t="shared" si="7"/>
        <v/>
      </c>
      <c r="V63" s="129" t="str">
        <f t="shared" si="7"/>
        <v/>
      </c>
      <c r="W63" s="129" t="str">
        <f t="shared" si="7"/>
        <v/>
      </c>
      <c r="X63" s="129" t="str">
        <f t="shared" si="7"/>
        <v/>
      </c>
      <c r="Y63" s="129" t="str">
        <f t="shared" si="7"/>
        <v/>
      </c>
      <c r="Z63" s="129" t="str">
        <f t="shared" si="7"/>
        <v/>
      </c>
      <c r="AA63" s="128" t="str">
        <f t="shared" si="7"/>
        <v/>
      </c>
      <c r="AH63" s="2" t="s">
        <v>415</v>
      </c>
      <c r="AL63" s="138">
        <v>4</v>
      </c>
      <c r="AM63" s="74" t="s">
        <v>437</v>
      </c>
      <c r="AQ63" s="138">
        <v>62</v>
      </c>
      <c r="AR63" s="74" t="s">
        <v>397</v>
      </c>
    </row>
    <row r="64" spans="1:44" ht="15.95" customHeight="1" thickBot="1">
      <c r="C64" s="8"/>
      <c r="D64" s="295" t="s">
        <v>12</v>
      </c>
      <c r="E64" s="295"/>
      <c r="F64" s="295"/>
      <c r="G64" s="9"/>
      <c r="H64" s="127" t="str">
        <f>DBCS(MID($AI67,COLUMN(H64)-COLUMN($G64),1))</f>
        <v/>
      </c>
      <c r="I64" s="129" t="str">
        <f t="shared" ref="I64:AA64" si="8">DBCS(MID($AI67,COLUMN(I64)-COLUMN($G64),1))</f>
        <v/>
      </c>
      <c r="J64" s="129" t="str">
        <f t="shared" si="8"/>
        <v/>
      </c>
      <c r="K64" s="129" t="str">
        <f t="shared" si="8"/>
        <v/>
      </c>
      <c r="L64" s="129" t="str">
        <f t="shared" si="8"/>
        <v/>
      </c>
      <c r="M64" s="129" t="str">
        <f t="shared" si="8"/>
        <v/>
      </c>
      <c r="N64" s="129" t="str">
        <f t="shared" si="8"/>
        <v/>
      </c>
      <c r="O64" s="129" t="str">
        <f t="shared" si="8"/>
        <v/>
      </c>
      <c r="P64" s="129" t="str">
        <f t="shared" si="8"/>
        <v/>
      </c>
      <c r="Q64" s="129" t="str">
        <f t="shared" si="8"/>
        <v/>
      </c>
      <c r="R64" s="129" t="str">
        <f t="shared" si="8"/>
        <v/>
      </c>
      <c r="S64" s="129" t="str">
        <f t="shared" si="8"/>
        <v/>
      </c>
      <c r="T64" s="129" t="str">
        <f t="shared" si="8"/>
        <v/>
      </c>
      <c r="U64" s="129" t="str">
        <f t="shared" si="8"/>
        <v/>
      </c>
      <c r="V64" s="129" t="str">
        <f t="shared" si="8"/>
        <v/>
      </c>
      <c r="W64" s="129" t="str">
        <f t="shared" si="8"/>
        <v/>
      </c>
      <c r="X64" s="129" t="str">
        <f t="shared" si="8"/>
        <v/>
      </c>
      <c r="Y64" s="129" t="str">
        <f t="shared" si="8"/>
        <v/>
      </c>
      <c r="Z64" s="129" t="str">
        <f t="shared" si="8"/>
        <v/>
      </c>
      <c r="AA64" s="128" t="str">
        <f t="shared" si="8"/>
        <v/>
      </c>
      <c r="AC64" s="318" t="s">
        <v>37</v>
      </c>
      <c r="AD64" s="318"/>
      <c r="AE64" s="318"/>
      <c r="AH64" s="130" t="s">
        <v>72</v>
      </c>
      <c r="AI64" s="140"/>
      <c r="AJ64" s="84">
        <f>_xlfn.XLOOKUP(AI64,登録都道府県,都道府県コード)</f>
        <v>0</v>
      </c>
      <c r="AL64" s="138">
        <v>5</v>
      </c>
      <c r="AM64" s="74" t="s">
        <v>432</v>
      </c>
      <c r="AQ64" s="138">
        <v>63</v>
      </c>
      <c r="AR64" s="74" t="s">
        <v>398</v>
      </c>
    </row>
    <row r="65" spans="1:44" ht="15.95" customHeight="1" thickBot="1">
      <c r="C65" s="8"/>
      <c r="D65" s="295" t="s">
        <v>36</v>
      </c>
      <c r="E65" s="295"/>
      <c r="F65" s="295"/>
      <c r="G65" s="9"/>
      <c r="H65" s="112" t="str">
        <f>DBCS(MID($AJ68,1,1))</f>
        <v/>
      </c>
      <c r="I65" s="81" t="s">
        <v>52</v>
      </c>
      <c r="J65" s="127" t="str">
        <f>DBCS(MID($AJ68,2,1))</f>
        <v/>
      </c>
      <c r="K65" s="128" t="str">
        <f>DBCS(MID($AJ68,3,1))</f>
        <v/>
      </c>
      <c r="L65" s="81" t="s">
        <v>39</v>
      </c>
      <c r="M65" s="127" t="str">
        <f>DBCS(MID($AJ68,4,1))</f>
        <v/>
      </c>
      <c r="N65" s="128" t="str">
        <f>DBCS(MID($AJ68,5,1))</f>
        <v/>
      </c>
      <c r="O65" s="81" t="s">
        <v>40</v>
      </c>
      <c r="P65" s="127" t="str">
        <f>DBCS(MID($AJ68,6,1))</f>
        <v/>
      </c>
      <c r="Q65" s="128" t="str">
        <f>DBCS(MID($AJ68,7,1))</f>
        <v/>
      </c>
      <c r="R65" s="82" t="s">
        <v>41</v>
      </c>
      <c r="S65" s="82"/>
      <c r="T65" s="82"/>
      <c r="U65" s="82"/>
      <c r="V65" s="82"/>
      <c r="W65" s="82"/>
      <c r="X65" s="82"/>
      <c r="Y65" s="82"/>
      <c r="Z65" s="82"/>
      <c r="AA65" s="82"/>
      <c r="AD65" s="16" t="s">
        <v>85</v>
      </c>
      <c r="AH65" s="130" t="s">
        <v>338</v>
      </c>
      <c r="AI65" s="141"/>
      <c r="AL65" s="138">
        <v>9</v>
      </c>
      <c r="AM65" s="74" t="s">
        <v>440</v>
      </c>
      <c r="AQ65" s="139">
        <v>64</v>
      </c>
      <c r="AR65" s="77" t="s">
        <v>399</v>
      </c>
    </row>
    <row r="66" spans="1:44" ht="15.95" customHeight="1">
      <c r="AH66" s="2" t="s">
        <v>50</v>
      </c>
      <c r="AI66" s="142"/>
      <c r="AJ66" s="2" t="str">
        <f>ASC(AI66)</f>
        <v/>
      </c>
      <c r="AK66" s="157" t="str">
        <f>IF(OR(H62="",AI66&lt;&gt;""),"","入力漏れあり")</f>
        <v/>
      </c>
      <c r="AL66" s="138">
        <v>10</v>
      </c>
      <c r="AM66" s="74" t="s">
        <v>438</v>
      </c>
      <c r="AQ66" s="131"/>
    </row>
    <row r="67" spans="1:44" ht="15.95" customHeight="1">
      <c r="AH67" s="2" t="s">
        <v>12</v>
      </c>
      <c r="AI67" s="126"/>
      <c r="AK67" s="157" t="str">
        <f>IF(OR(H62="",AI67&lt;&gt;""),"","入力漏れあり")</f>
        <v/>
      </c>
      <c r="AL67" s="138">
        <v>11</v>
      </c>
      <c r="AM67" s="74" t="s">
        <v>433</v>
      </c>
      <c r="AQ67" s="131"/>
    </row>
    <row r="68" spans="1:44" ht="15.95" customHeight="1" thickBot="1">
      <c r="AH68" s="2" t="s">
        <v>36</v>
      </c>
      <c r="AI68" s="150"/>
      <c r="AJ68" s="2" t="str">
        <f>IF(AI68="","",TEXT(AI68,"geemmdd"))</f>
        <v/>
      </c>
      <c r="AK68" s="157" t="str">
        <f>IF(OR(H62="",AI68&lt;&gt;""),"","入力漏れあり")</f>
        <v/>
      </c>
      <c r="AL68" s="138">
        <v>12</v>
      </c>
      <c r="AM68" s="74" t="s">
        <v>431</v>
      </c>
      <c r="AQ68" s="131"/>
    </row>
    <row r="69" spans="1:44" ht="15.95" customHeight="1" thickBot="1">
      <c r="A69" s="6" t="s">
        <v>93</v>
      </c>
      <c r="C69" s="315" t="s">
        <v>35</v>
      </c>
      <c r="D69" s="316"/>
      <c r="E69" s="316"/>
      <c r="F69" s="316"/>
      <c r="G69" s="317"/>
      <c r="H69" s="127" t="str">
        <f>IF(AJ69="","",LEFT(AJ69,1))</f>
        <v/>
      </c>
      <c r="I69" s="128" t="str">
        <f>IF(AJ69="","",RIGHT(AJ69,1))</f>
        <v/>
      </c>
      <c r="J69" s="82"/>
      <c r="K69" s="82"/>
      <c r="L69" s="82"/>
      <c r="M69" s="82"/>
      <c r="N69" s="297" t="s">
        <v>38</v>
      </c>
      <c r="O69" s="298"/>
      <c r="P69" s="299"/>
      <c r="Q69" s="127" t="str">
        <f>IF(AI71="","",LEFT(AJ71,1))</f>
        <v/>
      </c>
      <c r="R69" s="128" t="str">
        <f>IF(AI71="","",RIGHT(AJ71,1))</f>
        <v/>
      </c>
      <c r="S69" s="82" t="s">
        <v>52</v>
      </c>
      <c r="T69" s="127" t="str">
        <f>IF(LEN(AI72)&gt;=6,LEFT(RIGHT(AI72,6),1),"")</f>
        <v/>
      </c>
      <c r="U69" s="129" t="str">
        <f>IF(LEN(AI72)&gt;=5,LEFT(RIGHT(AI72,5),1),"")</f>
        <v/>
      </c>
      <c r="V69" s="129" t="str">
        <f>IF(LEN(AI72)&gt;=4,LEFT(RIGHT(AI72,4),1),"")</f>
        <v/>
      </c>
      <c r="W69" s="129" t="str">
        <f>IF(LEN(AI72)&gt;=3,LEFT(RIGHT(AI72,3),1),"")</f>
        <v/>
      </c>
      <c r="X69" s="129" t="str">
        <f>IF(LEN(AI72)&gt;=2,LEFT(RIGHT(AI72,2),1),"")</f>
        <v/>
      </c>
      <c r="Y69" s="128" t="str">
        <f>RIGHT(AI72,1)</f>
        <v/>
      </c>
      <c r="Z69" s="82" t="s">
        <v>52</v>
      </c>
      <c r="AA69" s="7"/>
      <c r="AG69" s="155"/>
      <c r="AH69" s="153" t="s">
        <v>468</v>
      </c>
      <c r="AI69" s="154"/>
      <c r="AJ69" s="2" t="str">
        <f>IF(AI69="","",RIGHT("00"&amp;_xlfn.XLOOKUP(AI69,役員名,役員コード),2))</f>
        <v/>
      </c>
      <c r="AL69" s="138">
        <v>13</v>
      </c>
      <c r="AM69" s="74" t="s">
        <v>439</v>
      </c>
      <c r="AQ69" s="131"/>
    </row>
    <row r="70" spans="1:44" ht="15.95" customHeight="1" thickBot="1">
      <c r="C70" s="8"/>
      <c r="D70" s="295" t="s">
        <v>53</v>
      </c>
      <c r="E70" s="295"/>
      <c r="F70" s="295"/>
      <c r="G70" s="9"/>
      <c r="H70" s="127" t="str">
        <f>DBCS(MID($AJ73,COLUMN(H70)-COLUMN($G70),1))</f>
        <v/>
      </c>
      <c r="I70" s="129" t="str">
        <f t="shared" ref="I70:AA70" si="9">DBCS(MID($AJ73,COLUMN(I70)-COLUMN($G70),1))</f>
        <v/>
      </c>
      <c r="J70" s="129" t="str">
        <f t="shared" si="9"/>
        <v/>
      </c>
      <c r="K70" s="129" t="str">
        <f t="shared" si="9"/>
        <v/>
      </c>
      <c r="L70" s="129" t="str">
        <f t="shared" si="9"/>
        <v/>
      </c>
      <c r="M70" s="129" t="str">
        <f t="shared" si="9"/>
        <v/>
      </c>
      <c r="N70" s="129" t="str">
        <f t="shared" si="9"/>
        <v/>
      </c>
      <c r="O70" s="129" t="str">
        <f t="shared" si="9"/>
        <v/>
      </c>
      <c r="P70" s="129" t="str">
        <f t="shared" si="9"/>
        <v/>
      </c>
      <c r="Q70" s="129" t="str">
        <f t="shared" si="9"/>
        <v/>
      </c>
      <c r="R70" s="129" t="str">
        <f t="shared" si="9"/>
        <v/>
      </c>
      <c r="S70" s="129" t="str">
        <f t="shared" si="9"/>
        <v/>
      </c>
      <c r="T70" s="129" t="str">
        <f t="shared" si="9"/>
        <v/>
      </c>
      <c r="U70" s="129" t="str">
        <f t="shared" si="9"/>
        <v/>
      </c>
      <c r="V70" s="129" t="str">
        <f t="shared" si="9"/>
        <v/>
      </c>
      <c r="W70" s="129" t="str">
        <f t="shared" si="9"/>
        <v/>
      </c>
      <c r="X70" s="129" t="str">
        <f t="shared" si="9"/>
        <v/>
      </c>
      <c r="Y70" s="129" t="str">
        <f t="shared" si="9"/>
        <v/>
      </c>
      <c r="Z70" s="129" t="str">
        <f t="shared" si="9"/>
        <v/>
      </c>
      <c r="AA70" s="128" t="str">
        <f t="shared" si="9"/>
        <v/>
      </c>
      <c r="AH70" s="2" t="s">
        <v>415</v>
      </c>
      <c r="AL70" s="139">
        <v>50</v>
      </c>
      <c r="AM70" s="77" t="s">
        <v>434</v>
      </c>
      <c r="AQ70" s="131"/>
    </row>
    <row r="71" spans="1:44" ht="15.95" customHeight="1" thickBot="1">
      <c r="C71" s="8"/>
      <c r="D71" s="295" t="s">
        <v>12</v>
      </c>
      <c r="E71" s="295"/>
      <c r="F71" s="295"/>
      <c r="G71" s="9"/>
      <c r="H71" s="127" t="str">
        <f>DBCS(MID($AI74,COLUMN(H71)-COLUMN($G71),1))</f>
        <v/>
      </c>
      <c r="I71" s="129" t="str">
        <f t="shared" ref="I71:AA71" si="10">DBCS(MID($AI74,COLUMN(I71)-COLUMN($G71),1))</f>
        <v/>
      </c>
      <c r="J71" s="129" t="str">
        <f t="shared" si="10"/>
        <v/>
      </c>
      <c r="K71" s="129" t="str">
        <f t="shared" si="10"/>
        <v/>
      </c>
      <c r="L71" s="129" t="str">
        <f t="shared" si="10"/>
        <v/>
      </c>
      <c r="M71" s="129" t="str">
        <f t="shared" si="10"/>
        <v/>
      </c>
      <c r="N71" s="129" t="str">
        <f t="shared" si="10"/>
        <v/>
      </c>
      <c r="O71" s="129" t="str">
        <f t="shared" si="10"/>
        <v/>
      </c>
      <c r="P71" s="129" t="str">
        <f t="shared" si="10"/>
        <v/>
      </c>
      <c r="Q71" s="129" t="str">
        <f t="shared" si="10"/>
        <v/>
      </c>
      <c r="R71" s="129" t="str">
        <f t="shared" si="10"/>
        <v/>
      </c>
      <c r="S71" s="129" t="str">
        <f t="shared" si="10"/>
        <v/>
      </c>
      <c r="T71" s="129" t="str">
        <f t="shared" si="10"/>
        <v/>
      </c>
      <c r="U71" s="129" t="str">
        <f t="shared" si="10"/>
        <v/>
      </c>
      <c r="V71" s="129" t="str">
        <f t="shared" si="10"/>
        <v/>
      </c>
      <c r="W71" s="129" t="str">
        <f t="shared" si="10"/>
        <v/>
      </c>
      <c r="X71" s="129" t="str">
        <f t="shared" si="10"/>
        <v/>
      </c>
      <c r="Y71" s="129" t="str">
        <f t="shared" si="10"/>
        <v/>
      </c>
      <c r="Z71" s="129" t="str">
        <f t="shared" si="10"/>
        <v/>
      </c>
      <c r="AA71" s="128" t="str">
        <f t="shared" si="10"/>
        <v/>
      </c>
      <c r="AC71" s="318" t="s">
        <v>37</v>
      </c>
      <c r="AD71" s="318"/>
      <c r="AE71" s="318"/>
      <c r="AH71" s="130" t="s">
        <v>72</v>
      </c>
      <c r="AI71" s="140"/>
      <c r="AJ71" s="84">
        <f>_xlfn.XLOOKUP(AI71,登録都道府県,都道府県コード)</f>
        <v>0</v>
      </c>
      <c r="AQ71" s="131"/>
    </row>
    <row r="72" spans="1:44" ht="15.95" customHeight="1" thickBot="1">
      <c r="C72" s="8"/>
      <c r="D72" s="295" t="s">
        <v>36</v>
      </c>
      <c r="E72" s="295"/>
      <c r="F72" s="295"/>
      <c r="G72" s="9"/>
      <c r="H72" s="112" t="str">
        <f>DBCS(MID($AJ75,1,1))</f>
        <v/>
      </c>
      <c r="I72" s="81" t="s">
        <v>52</v>
      </c>
      <c r="J72" s="127" t="str">
        <f>DBCS(MID($AJ75,2,1))</f>
        <v/>
      </c>
      <c r="K72" s="128" t="str">
        <f>DBCS(MID($AJ75,3,1))</f>
        <v/>
      </c>
      <c r="L72" s="81" t="s">
        <v>39</v>
      </c>
      <c r="M72" s="127" t="str">
        <f>DBCS(MID($AJ75,4,1))</f>
        <v/>
      </c>
      <c r="N72" s="128" t="str">
        <f>DBCS(MID($AJ75,5,1))</f>
        <v/>
      </c>
      <c r="O72" s="81" t="s">
        <v>40</v>
      </c>
      <c r="P72" s="127" t="str">
        <f>DBCS(MID($AJ75,6,1))</f>
        <v/>
      </c>
      <c r="Q72" s="128" t="str">
        <f>DBCS(MID($AJ75,7,1))</f>
        <v/>
      </c>
      <c r="R72" s="82" t="s">
        <v>41</v>
      </c>
      <c r="S72" s="82"/>
      <c r="T72" s="82"/>
      <c r="U72" s="82"/>
      <c r="V72" s="82"/>
      <c r="W72" s="82"/>
      <c r="X72" s="82"/>
      <c r="Y72" s="82"/>
      <c r="Z72" s="82"/>
      <c r="AA72" s="82"/>
      <c r="AD72" s="16" t="s">
        <v>82</v>
      </c>
      <c r="AH72" s="130" t="s">
        <v>338</v>
      </c>
      <c r="AI72" s="141"/>
    </row>
    <row r="73" spans="1:44" ht="15.95" customHeight="1">
      <c r="AH73" s="2" t="s">
        <v>50</v>
      </c>
      <c r="AI73" s="142"/>
      <c r="AJ73" s="2" t="str">
        <f>ASC(AI73)</f>
        <v/>
      </c>
      <c r="AK73" s="157" t="str">
        <f>IF(OR(H69="",AI73&lt;&gt;""),"","入力漏れあり")</f>
        <v/>
      </c>
    </row>
    <row r="74" spans="1:44" ht="15.95" customHeight="1">
      <c r="AH74" s="2" t="s">
        <v>12</v>
      </c>
      <c r="AI74" s="126"/>
      <c r="AK74" s="157" t="str">
        <f>IF(OR(H69="",AI74&lt;&gt;""),"","入力漏れあり")</f>
        <v/>
      </c>
    </row>
    <row r="75" spans="1:44" ht="15.95" customHeight="1" thickBot="1">
      <c r="AH75" s="2" t="s">
        <v>36</v>
      </c>
      <c r="AI75" s="150"/>
      <c r="AJ75" s="2" t="str">
        <f>IF(AI75="","",TEXT(AI75,"geemmdd"))</f>
        <v/>
      </c>
      <c r="AK75" s="157" t="str">
        <f>IF(OR(H69="",AI75&lt;&gt;""),"","入力漏れあり")</f>
        <v/>
      </c>
    </row>
    <row r="76" spans="1:44" ht="15.95" customHeight="1" thickBot="1">
      <c r="A76" s="6" t="s">
        <v>93</v>
      </c>
      <c r="C76" s="315" t="s">
        <v>35</v>
      </c>
      <c r="D76" s="316"/>
      <c r="E76" s="316"/>
      <c r="F76" s="316"/>
      <c r="G76" s="317"/>
      <c r="H76" s="127" t="str">
        <f>IF(AJ76="","",LEFT(AJ76,1))</f>
        <v/>
      </c>
      <c r="I76" s="128" t="str">
        <f>IF(AJ76="","",RIGHT(AJ76,1))</f>
        <v/>
      </c>
      <c r="J76" s="82"/>
      <c r="K76" s="82"/>
      <c r="L76" s="82"/>
      <c r="M76" s="82"/>
      <c r="N76" s="297" t="s">
        <v>38</v>
      </c>
      <c r="O76" s="298"/>
      <c r="P76" s="299"/>
      <c r="Q76" s="127" t="str">
        <f>IF(AI78="","",LEFT(AJ78,1))</f>
        <v/>
      </c>
      <c r="R76" s="128" t="str">
        <f>IF(AI78="","",RIGHT(AJ78,1))</f>
        <v/>
      </c>
      <c r="S76" s="82" t="s">
        <v>52</v>
      </c>
      <c r="T76" s="127" t="str">
        <f>IF(LEN(AI79)&gt;=6,LEFT(RIGHT(AI79,6),1),"")</f>
        <v/>
      </c>
      <c r="U76" s="129" t="str">
        <f>IF(LEN(AI79)&gt;=5,LEFT(RIGHT(AI79,5),1),"")</f>
        <v/>
      </c>
      <c r="V76" s="129" t="str">
        <f>IF(LEN(AI79)&gt;=4,LEFT(RIGHT(AI79,4),1),"")</f>
        <v/>
      </c>
      <c r="W76" s="129" t="str">
        <f>IF(LEN(AI79)&gt;=3,LEFT(RIGHT(AI79,3),1),"")</f>
        <v/>
      </c>
      <c r="X76" s="129" t="str">
        <f>IF(LEN(AI79)&gt;=2,LEFT(RIGHT(AI79,2),1),"")</f>
        <v/>
      </c>
      <c r="Y76" s="128" t="str">
        <f>RIGHT(AI79,1)</f>
        <v/>
      </c>
      <c r="Z76" s="82" t="s">
        <v>52</v>
      </c>
      <c r="AA76" s="7"/>
      <c r="AG76" s="155"/>
      <c r="AH76" s="153" t="s">
        <v>468</v>
      </c>
      <c r="AI76" s="154"/>
      <c r="AJ76" s="2" t="str">
        <f>IF(AI76="","",RIGHT("00"&amp;_xlfn.XLOOKUP(AI76,役員名,役員コード),2))</f>
        <v/>
      </c>
    </row>
    <row r="77" spans="1:44" ht="15.95" customHeight="1" thickBot="1">
      <c r="C77" s="8"/>
      <c r="D77" s="295" t="s">
        <v>53</v>
      </c>
      <c r="E77" s="295"/>
      <c r="F77" s="295"/>
      <c r="G77" s="9"/>
      <c r="H77" s="127" t="str">
        <f>DBCS(MID($AJ80,COLUMN(H77)-COLUMN($G77),1))</f>
        <v/>
      </c>
      <c r="I77" s="129" t="str">
        <f t="shared" ref="I77:AA77" si="11">DBCS(MID($AJ80,COLUMN(I77)-COLUMN($G77),1))</f>
        <v/>
      </c>
      <c r="J77" s="129" t="str">
        <f t="shared" si="11"/>
        <v/>
      </c>
      <c r="K77" s="129" t="str">
        <f t="shared" si="11"/>
        <v/>
      </c>
      <c r="L77" s="129" t="str">
        <f t="shared" si="11"/>
        <v/>
      </c>
      <c r="M77" s="129" t="str">
        <f t="shared" si="11"/>
        <v/>
      </c>
      <c r="N77" s="129" t="str">
        <f t="shared" si="11"/>
        <v/>
      </c>
      <c r="O77" s="129" t="str">
        <f t="shared" si="11"/>
        <v/>
      </c>
      <c r="P77" s="129" t="str">
        <f t="shared" si="11"/>
        <v/>
      </c>
      <c r="Q77" s="129" t="str">
        <f t="shared" si="11"/>
        <v/>
      </c>
      <c r="R77" s="129" t="str">
        <f t="shared" si="11"/>
        <v/>
      </c>
      <c r="S77" s="129" t="str">
        <f t="shared" si="11"/>
        <v/>
      </c>
      <c r="T77" s="129" t="str">
        <f t="shared" si="11"/>
        <v/>
      </c>
      <c r="U77" s="129" t="str">
        <f t="shared" si="11"/>
        <v/>
      </c>
      <c r="V77" s="129" t="str">
        <f t="shared" si="11"/>
        <v/>
      </c>
      <c r="W77" s="129" t="str">
        <f t="shared" si="11"/>
        <v/>
      </c>
      <c r="X77" s="129" t="str">
        <f t="shared" si="11"/>
        <v/>
      </c>
      <c r="Y77" s="129" t="str">
        <f t="shared" si="11"/>
        <v/>
      </c>
      <c r="Z77" s="129" t="str">
        <f t="shared" si="11"/>
        <v/>
      </c>
      <c r="AA77" s="128" t="str">
        <f t="shared" si="11"/>
        <v/>
      </c>
      <c r="AH77" s="2" t="s">
        <v>415</v>
      </c>
    </row>
    <row r="78" spans="1:44" ht="15.95" customHeight="1" thickBot="1">
      <c r="C78" s="8"/>
      <c r="D78" s="295" t="s">
        <v>12</v>
      </c>
      <c r="E78" s="295"/>
      <c r="F78" s="295"/>
      <c r="G78" s="9"/>
      <c r="H78" s="127" t="str">
        <f>DBCS(MID($AI81,COLUMN(H78)-COLUMN($G78),1))</f>
        <v/>
      </c>
      <c r="I78" s="129" t="str">
        <f t="shared" ref="I78:AA78" si="12">DBCS(MID($AI81,COLUMN(I78)-COLUMN($G78),1))</f>
        <v/>
      </c>
      <c r="J78" s="129" t="str">
        <f t="shared" si="12"/>
        <v/>
      </c>
      <c r="K78" s="129" t="str">
        <f t="shared" si="12"/>
        <v/>
      </c>
      <c r="L78" s="129" t="str">
        <f t="shared" si="12"/>
        <v/>
      </c>
      <c r="M78" s="129" t="str">
        <f t="shared" si="12"/>
        <v/>
      </c>
      <c r="N78" s="129" t="str">
        <f t="shared" si="12"/>
        <v/>
      </c>
      <c r="O78" s="129" t="str">
        <f t="shared" si="12"/>
        <v/>
      </c>
      <c r="P78" s="129" t="str">
        <f t="shared" si="12"/>
        <v/>
      </c>
      <c r="Q78" s="129" t="str">
        <f t="shared" si="12"/>
        <v/>
      </c>
      <c r="R78" s="129" t="str">
        <f t="shared" si="12"/>
        <v/>
      </c>
      <c r="S78" s="129" t="str">
        <f t="shared" si="12"/>
        <v/>
      </c>
      <c r="T78" s="129" t="str">
        <f t="shared" si="12"/>
        <v/>
      </c>
      <c r="U78" s="129" t="str">
        <f t="shared" si="12"/>
        <v/>
      </c>
      <c r="V78" s="129" t="str">
        <f t="shared" si="12"/>
        <v/>
      </c>
      <c r="W78" s="129" t="str">
        <f t="shared" si="12"/>
        <v/>
      </c>
      <c r="X78" s="129" t="str">
        <f t="shared" si="12"/>
        <v/>
      </c>
      <c r="Y78" s="129" t="str">
        <f t="shared" si="12"/>
        <v/>
      </c>
      <c r="Z78" s="129" t="str">
        <f t="shared" si="12"/>
        <v/>
      </c>
      <c r="AA78" s="128" t="str">
        <f t="shared" si="12"/>
        <v/>
      </c>
      <c r="AC78" s="318" t="s">
        <v>37</v>
      </c>
      <c r="AD78" s="318"/>
      <c r="AE78" s="318"/>
      <c r="AH78" s="130" t="s">
        <v>72</v>
      </c>
      <c r="AI78" s="140"/>
      <c r="AJ78" s="84">
        <f>_xlfn.XLOOKUP(AI78,登録都道府県,都道府県コード)</f>
        <v>0</v>
      </c>
    </row>
    <row r="79" spans="1:44" ht="15.95" customHeight="1" thickBot="1">
      <c r="C79" s="8"/>
      <c r="D79" s="295" t="s">
        <v>36</v>
      </c>
      <c r="E79" s="295"/>
      <c r="F79" s="295"/>
      <c r="G79" s="9"/>
      <c r="H79" s="112" t="str">
        <f>DBCS(MID($AJ82,1,1))</f>
        <v/>
      </c>
      <c r="I79" s="81" t="s">
        <v>52</v>
      </c>
      <c r="J79" s="127" t="str">
        <f>DBCS(MID($AJ82,2,1))</f>
        <v/>
      </c>
      <c r="K79" s="128" t="str">
        <f>DBCS(MID($AJ82,3,1))</f>
        <v/>
      </c>
      <c r="L79" s="81" t="s">
        <v>39</v>
      </c>
      <c r="M79" s="127" t="str">
        <f>DBCS(MID($AJ82,4,1))</f>
        <v/>
      </c>
      <c r="N79" s="128" t="str">
        <f>DBCS(MID($AJ82,5,1))</f>
        <v/>
      </c>
      <c r="O79" s="81" t="s">
        <v>40</v>
      </c>
      <c r="P79" s="127" t="str">
        <f>DBCS(MID($AJ82,6,1))</f>
        <v/>
      </c>
      <c r="Q79" s="128" t="str">
        <f>DBCS(MID($AJ82,7,1))</f>
        <v/>
      </c>
      <c r="R79" s="82" t="s">
        <v>41</v>
      </c>
      <c r="S79" s="82"/>
      <c r="T79" s="82"/>
      <c r="U79" s="82"/>
      <c r="V79" s="82"/>
      <c r="W79" s="82"/>
      <c r="X79" s="82"/>
      <c r="Y79" s="82"/>
      <c r="Z79" s="82"/>
      <c r="AA79" s="82"/>
      <c r="AD79" s="16" t="s">
        <v>82</v>
      </c>
      <c r="AH79" s="130" t="s">
        <v>338</v>
      </c>
      <c r="AI79" s="141"/>
    </row>
    <row r="80" spans="1:44" ht="15.95" customHeight="1">
      <c r="AH80" s="2" t="s">
        <v>50</v>
      </c>
      <c r="AI80" s="142"/>
      <c r="AJ80" s="2" t="str">
        <f>ASC(AI80)</f>
        <v/>
      </c>
      <c r="AK80" s="157" t="str">
        <f>IF(OR(H76="",AI80&lt;&gt;""),"","入力漏れあり")</f>
        <v/>
      </c>
    </row>
    <row r="81" spans="1:44" ht="15.95" customHeight="1">
      <c r="AH81" s="2" t="s">
        <v>12</v>
      </c>
      <c r="AI81" s="126"/>
      <c r="AK81" s="157" t="str">
        <f>IF(OR(H76="",AI81&lt;&gt;""),"","入力漏れあり")</f>
        <v/>
      </c>
    </row>
    <row r="82" spans="1:44" ht="15.95" customHeight="1" thickBot="1">
      <c r="AH82" s="2" t="s">
        <v>36</v>
      </c>
      <c r="AI82" s="150"/>
      <c r="AJ82" s="2" t="str">
        <f>IF(AI82="","",TEXT(AI82,"geemmdd"))</f>
        <v/>
      </c>
      <c r="AK82" s="157" t="str">
        <f>IF(OR(H76="",AI82&lt;&gt;""),"","入力漏れあり")</f>
        <v/>
      </c>
    </row>
    <row r="83" spans="1:44" ht="15.95" customHeight="1" thickBot="1">
      <c r="A83" s="6" t="s">
        <v>93</v>
      </c>
      <c r="C83" s="315" t="s">
        <v>35</v>
      </c>
      <c r="D83" s="316"/>
      <c r="E83" s="316"/>
      <c r="F83" s="316"/>
      <c r="G83" s="317"/>
      <c r="H83" s="127" t="str">
        <f>IF(AJ83="","",LEFT(AJ83,1))</f>
        <v/>
      </c>
      <c r="I83" s="128" t="str">
        <f>IF(AJ83="","",RIGHT(AJ83,1))</f>
        <v/>
      </c>
      <c r="J83" s="82"/>
      <c r="K83" s="82"/>
      <c r="L83" s="82"/>
      <c r="M83" s="82"/>
      <c r="N83" s="297" t="s">
        <v>38</v>
      </c>
      <c r="O83" s="298"/>
      <c r="P83" s="299"/>
      <c r="Q83" s="127" t="str">
        <f>IF(AI85="","",LEFT(AJ85,1))</f>
        <v/>
      </c>
      <c r="R83" s="128" t="str">
        <f>IF(AI85="","",RIGHT(AJ85,1))</f>
        <v/>
      </c>
      <c r="S83" s="82" t="s">
        <v>52</v>
      </c>
      <c r="T83" s="127" t="str">
        <f>IF(LEN(AI86)&gt;=6,LEFT(RIGHT(AI86,6),1),"")</f>
        <v/>
      </c>
      <c r="U83" s="129" t="str">
        <f>IF(LEN(AI86)&gt;=5,LEFT(RIGHT(AI86,5),1),"")</f>
        <v/>
      </c>
      <c r="V83" s="129" t="str">
        <f>IF(LEN(AI86)&gt;=4,LEFT(RIGHT(AI86,4),1),"")</f>
        <v/>
      </c>
      <c r="W83" s="129" t="str">
        <f>IF(LEN(AI86)&gt;=3,LEFT(RIGHT(AI86,3),1),"")</f>
        <v/>
      </c>
      <c r="X83" s="129" t="str">
        <f>IF(LEN(AI86)&gt;=2,LEFT(RIGHT(AI86,2),1),"")</f>
        <v/>
      </c>
      <c r="Y83" s="128" t="str">
        <f>RIGHT(AI86,1)</f>
        <v/>
      </c>
      <c r="Z83" s="82" t="s">
        <v>52</v>
      </c>
      <c r="AA83" s="7"/>
      <c r="AG83" s="155"/>
      <c r="AH83" s="153" t="s">
        <v>468</v>
      </c>
      <c r="AI83" s="154"/>
      <c r="AJ83" s="2" t="str">
        <f>IF(AI83="","",RIGHT("00"&amp;_xlfn.XLOOKUP(AI83,役員名,役員コード),2))</f>
        <v/>
      </c>
    </row>
    <row r="84" spans="1:44" ht="15.95" customHeight="1" thickBot="1">
      <c r="C84" s="8"/>
      <c r="D84" s="295" t="s">
        <v>53</v>
      </c>
      <c r="E84" s="295"/>
      <c r="F84" s="295"/>
      <c r="G84" s="9"/>
      <c r="H84" s="127" t="str">
        <f>DBCS(MID($AJ87,COLUMN(H84)-COLUMN($G84),1))</f>
        <v/>
      </c>
      <c r="I84" s="129" t="str">
        <f t="shared" ref="I84:AA84" si="13">DBCS(MID($AJ87,COLUMN(I84)-COLUMN($G84),1))</f>
        <v/>
      </c>
      <c r="J84" s="129" t="str">
        <f t="shared" si="13"/>
        <v/>
      </c>
      <c r="K84" s="129" t="str">
        <f t="shared" si="13"/>
        <v/>
      </c>
      <c r="L84" s="129" t="str">
        <f t="shared" si="13"/>
        <v/>
      </c>
      <c r="M84" s="129" t="str">
        <f t="shared" si="13"/>
        <v/>
      </c>
      <c r="N84" s="129" t="str">
        <f t="shared" si="13"/>
        <v/>
      </c>
      <c r="O84" s="129" t="str">
        <f t="shared" si="13"/>
        <v/>
      </c>
      <c r="P84" s="129" t="str">
        <f t="shared" si="13"/>
        <v/>
      </c>
      <c r="Q84" s="129" t="str">
        <f t="shared" si="13"/>
        <v/>
      </c>
      <c r="R84" s="129" t="str">
        <f t="shared" si="13"/>
        <v/>
      </c>
      <c r="S84" s="129" t="str">
        <f t="shared" si="13"/>
        <v/>
      </c>
      <c r="T84" s="129" t="str">
        <f t="shared" si="13"/>
        <v/>
      </c>
      <c r="U84" s="129" t="str">
        <f t="shared" si="13"/>
        <v/>
      </c>
      <c r="V84" s="129" t="str">
        <f t="shared" si="13"/>
        <v/>
      </c>
      <c r="W84" s="129" t="str">
        <f t="shared" si="13"/>
        <v/>
      </c>
      <c r="X84" s="129" t="str">
        <f t="shared" si="13"/>
        <v/>
      </c>
      <c r="Y84" s="129" t="str">
        <f t="shared" si="13"/>
        <v/>
      </c>
      <c r="Z84" s="129" t="str">
        <f t="shared" si="13"/>
        <v/>
      </c>
      <c r="AA84" s="128" t="str">
        <f t="shared" si="13"/>
        <v/>
      </c>
      <c r="AH84" s="2" t="s">
        <v>415</v>
      </c>
    </row>
    <row r="85" spans="1:44" ht="15.95" customHeight="1" thickBot="1">
      <c r="C85" s="8"/>
      <c r="D85" s="295" t="s">
        <v>12</v>
      </c>
      <c r="E85" s="295"/>
      <c r="F85" s="295"/>
      <c r="G85" s="9"/>
      <c r="H85" s="127" t="str">
        <f>DBCS(MID($AI88,COLUMN(H85)-COLUMN($G85),1))</f>
        <v/>
      </c>
      <c r="I85" s="129" t="str">
        <f t="shared" ref="I85:AA85" si="14">DBCS(MID($AI88,COLUMN(I85)-COLUMN($G85),1))</f>
        <v/>
      </c>
      <c r="J85" s="129" t="str">
        <f t="shared" si="14"/>
        <v/>
      </c>
      <c r="K85" s="129" t="str">
        <f t="shared" si="14"/>
        <v/>
      </c>
      <c r="L85" s="129" t="str">
        <f t="shared" si="14"/>
        <v/>
      </c>
      <c r="M85" s="129" t="str">
        <f t="shared" si="14"/>
        <v/>
      </c>
      <c r="N85" s="129" t="str">
        <f t="shared" si="14"/>
        <v/>
      </c>
      <c r="O85" s="129" t="str">
        <f t="shared" si="14"/>
        <v/>
      </c>
      <c r="P85" s="129" t="str">
        <f t="shared" si="14"/>
        <v/>
      </c>
      <c r="Q85" s="129" t="str">
        <f t="shared" si="14"/>
        <v/>
      </c>
      <c r="R85" s="129" t="str">
        <f t="shared" si="14"/>
        <v/>
      </c>
      <c r="S85" s="129" t="str">
        <f t="shared" si="14"/>
        <v/>
      </c>
      <c r="T85" s="129" t="str">
        <f t="shared" si="14"/>
        <v/>
      </c>
      <c r="U85" s="129" t="str">
        <f t="shared" si="14"/>
        <v/>
      </c>
      <c r="V85" s="129" t="str">
        <f t="shared" si="14"/>
        <v/>
      </c>
      <c r="W85" s="129" t="str">
        <f t="shared" si="14"/>
        <v/>
      </c>
      <c r="X85" s="129" t="str">
        <f t="shared" si="14"/>
        <v/>
      </c>
      <c r="Y85" s="129" t="str">
        <f t="shared" si="14"/>
        <v/>
      </c>
      <c r="Z85" s="129" t="str">
        <f t="shared" si="14"/>
        <v/>
      </c>
      <c r="AA85" s="128" t="str">
        <f t="shared" si="14"/>
        <v/>
      </c>
      <c r="AC85" s="318" t="s">
        <v>37</v>
      </c>
      <c r="AD85" s="318"/>
      <c r="AE85" s="318"/>
      <c r="AH85" s="130" t="s">
        <v>72</v>
      </c>
      <c r="AI85" s="140"/>
      <c r="AJ85" s="84">
        <f>_xlfn.XLOOKUP(AI85,登録都道府県,都道府県コード)</f>
        <v>0</v>
      </c>
    </row>
    <row r="86" spans="1:44" ht="15.95" customHeight="1" thickBot="1">
      <c r="C86" s="8"/>
      <c r="D86" s="295" t="s">
        <v>36</v>
      </c>
      <c r="E86" s="295"/>
      <c r="F86" s="295"/>
      <c r="G86" s="9"/>
      <c r="H86" s="112" t="str">
        <f>DBCS(MID($AJ89,1,1))</f>
        <v/>
      </c>
      <c r="I86" s="81" t="s">
        <v>52</v>
      </c>
      <c r="J86" s="127" t="str">
        <f>DBCS(MID($AJ89,2,1))</f>
        <v/>
      </c>
      <c r="K86" s="128" t="str">
        <f>DBCS(MID($AJ89,3,1))</f>
        <v/>
      </c>
      <c r="L86" s="81" t="s">
        <v>39</v>
      </c>
      <c r="M86" s="127" t="str">
        <f>DBCS(MID($AJ89,4,1))</f>
        <v/>
      </c>
      <c r="N86" s="128" t="str">
        <f>DBCS(MID($AJ89,5,1))</f>
        <v/>
      </c>
      <c r="O86" s="81" t="s">
        <v>40</v>
      </c>
      <c r="P86" s="127" t="str">
        <f>DBCS(MID($AJ89,6,1))</f>
        <v/>
      </c>
      <c r="Q86" s="128" t="str">
        <f>DBCS(MID($AJ89,7,1))</f>
        <v/>
      </c>
      <c r="R86" s="82" t="s">
        <v>41</v>
      </c>
      <c r="S86" s="82"/>
      <c r="T86" s="82"/>
      <c r="U86" s="82"/>
      <c r="V86" s="82"/>
      <c r="W86" s="82"/>
      <c r="X86" s="82"/>
      <c r="Y86" s="82"/>
      <c r="Z86" s="82"/>
      <c r="AA86" s="82"/>
      <c r="AD86" s="16" t="s">
        <v>82</v>
      </c>
      <c r="AH86" s="130" t="s">
        <v>338</v>
      </c>
      <c r="AI86" s="141"/>
    </row>
    <row r="87" spans="1:44" ht="15.95" customHeight="1">
      <c r="AH87" s="2" t="s">
        <v>50</v>
      </c>
      <c r="AI87" s="142"/>
      <c r="AJ87" s="2" t="str">
        <f>ASC(AI87)</f>
        <v/>
      </c>
      <c r="AK87" s="157" t="str">
        <f>IF(OR(H83="",AI87&lt;&gt;""),"","入力漏れあり")</f>
        <v/>
      </c>
    </row>
    <row r="88" spans="1:44" ht="15.95" customHeight="1">
      <c r="AH88" s="2" t="s">
        <v>12</v>
      </c>
      <c r="AI88" s="126"/>
      <c r="AK88" s="157" t="str">
        <f>IF(OR(H83="",AI88&lt;&gt;""),"","入力漏れあり")</f>
        <v/>
      </c>
    </row>
    <row r="89" spans="1:44" ht="15.95" customHeight="1" thickBot="1">
      <c r="AH89" s="2" t="s">
        <v>36</v>
      </c>
      <c r="AI89" s="150"/>
      <c r="AJ89" s="2" t="str">
        <f>IF(AI89="","",TEXT(AI89,"geemmdd"))</f>
        <v/>
      </c>
      <c r="AK89" s="157" t="str">
        <f>IF(OR(H83="",AI89&lt;&gt;""),"","入力漏れあり")</f>
        <v/>
      </c>
    </row>
    <row r="90" spans="1:44" ht="15.95" customHeight="1" thickBot="1">
      <c r="A90" s="6" t="s">
        <v>93</v>
      </c>
      <c r="C90" s="315" t="s">
        <v>35</v>
      </c>
      <c r="D90" s="316"/>
      <c r="E90" s="316"/>
      <c r="F90" s="316"/>
      <c r="G90" s="317"/>
      <c r="H90" s="127" t="str">
        <f>IF(AJ90="","",LEFT(AJ90,1))</f>
        <v/>
      </c>
      <c r="I90" s="128" t="str">
        <f>IF(AJ90="","",RIGHT(AJ90,1))</f>
        <v/>
      </c>
      <c r="J90" s="82"/>
      <c r="K90" s="82"/>
      <c r="L90" s="82"/>
      <c r="M90" s="82"/>
      <c r="N90" s="297" t="s">
        <v>38</v>
      </c>
      <c r="O90" s="298"/>
      <c r="P90" s="299"/>
      <c r="Q90" s="127" t="str">
        <f>IF(AI92="","",LEFT(AJ92,1))</f>
        <v/>
      </c>
      <c r="R90" s="128" t="str">
        <f>IF(AI92="","",RIGHT(AJ92,1))</f>
        <v/>
      </c>
      <c r="S90" s="82" t="s">
        <v>52</v>
      </c>
      <c r="T90" s="127" t="str">
        <f>IF(LEN(AI93)&gt;=6,LEFT(RIGHT(AI93,6),1),"")</f>
        <v/>
      </c>
      <c r="U90" s="129" t="str">
        <f>IF(LEN(AI93)&gt;=5,LEFT(RIGHT(AI93,5),1),"")</f>
        <v/>
      </c>
      <c r="V90" s="129" t="str">
        <f>IF(LEN(AI93)&gt;=4,LEFT(RIGHT(AI93,4),1),"")</f>
        <v/>
      </c>
      <c r="W90" s="129" t="str">
        <f>IF(LEN(AI93)&gt;=3,LEFT(RIGHT(AI93,3),1),"")</f>
        <v/>
      </c>
      <c r="X90" s="129" t="str">
        <f>IF(LEN(AI93)&gt;=2,LEFT(RIGHT(AI93,2),1),"")</f>
        <v/>
      </c>
      <c r="Y90" s="128" t="str">
        <f>RIGHT(AI93,1)</f>
        <v/>
      </c>
      <c r="Z90" s="82" t="s">
        <v>52</v>
      </c>
      <c r="AA90" s="7"/>
      <c r="AG90" s="155"/>
      <c r="AH90" s="153" t="s">
        <v>468</v>
      </c>
      <c r="AI90" s="154"/>
      <c r="AJ90" s="2" t="str">
        <f>IF(AI90="","",RIGHT("00"&amp;_xlfn.XLOOKUP(AI90,役員名,役員コード),2))</f>
        <v/>
      </c>
    </row>
    <row r="91" spans="1:44" ht="15.95" customHeight="1" thickBot="1">
      <c r="C91" s="8"/>
      <c r="D91" s="295" t="s">
        <v>53</v>
      </c>
      <c r="E91" s="295"/>
      <c r="F91" s="295"/>
      <c r="G91" s="9"/>
      <c r="H91" s="127" t="str">
        <f>DBCS(MID($AJ94,COLUMN(H91)-COLUMN($G91),1))</f>
        <v/>
      </c>
      <c r="I91" s="129" t="str">
        <f t="shared" ref="I91:AA91" si="15">DBCS(MID($AJ94,COLUMN(I91)-COLUMN($G91),1))</f>
        <v/>
      </c>
      <c r="J91" s="129" t="str">
        <f t="shared" si="15"/>
        <v/>
      </c>
      <c r="K91" s="129" t="str">
        <f t="shared" si="15"/>
        <v/>
      </c>
      <c r="L91" s="129" t="str">
        <f t="shared" si="15"/>
        <v/>
      </c>
      <c r="M91" s="129" t="str">
        <f t="shared" si="15"/>
        <v/>
      </c>
      <c r="N91" s="129" t="str">
        <f t="shared" si="15"/>
        <v/>
      </c>
      <c r="O91" s="129" t="str">
        <f t="shared" si="15"/>
        <v/>
      </c>
      <c r="P91" s="129" t="str">
        <f t="shared" si="15"/>
        <v/>
      </c>
      <c r="Q91" s="129" t="str">
        <f t="shared" si="15"/>
        <v/>
      </c>
      <c r="R91" s="129" t="str">
        <f t="shared" si="15"/>
        <v/>
      </c>
      <c r="S91" s="129" t="str">
        <f t="shared" si="15"/>
        <v/>
      </c>
      <c r="T91" s="129" t="str">
        <f t="shared" si="15"/>
        <v/>
      </c>
      <c r="U91" s="129" t="str">
        <f t="shared" si="15"/>
        <v/>
      </c>
      <c r="V91" s="129" t="str">
        <f t="shared" si="15"/>
        <v/>
      </c>
      <c r="W91" s="129" t="str">
        <f t="shared" si="15"/>
        <v/>
      </c>
      <c r="X91" s="129" t="str">
        <f t="shared" si="15"/>
        <v/>
      </c>
      <c r="Y91" s="129" t="str">
        <f t="shared" si="15"/>
        <v/>
      </c>
      <c r="Z91" s="129" t="str">
        <f t="shared" si="15"/>
        <v/>
      </c>
      <c r="AA91" s="128" t="str">
        <f t="shared" si="15"/>
        <v/>
      </c>
      <c r="AH91" s="2" t="s">
        <v>415</v>
      </c>
    </row>
    <row r="92" spans="1:44" ht="15.95" customHeight="1" thickBot="1">
      <c r="C92" s="8"/>
      <c r="D92" s="295" t="s">
        <v>12</v>
      </c>
      <c r="E92" s="295"/>
      <c r="F92" s="295"/>
      <c r="G92" s="9"/>
      <c r="H92" s="127" t="str">
        <f>DBCS(MID($AI95,COLUMN(H92)-COLUMN($G92),1))</f>
        <v/>
      </c>
      <c r="I92" s="129" t="str">
        <f t="shared" ref="I92:AA92" si="16">DBCS(MID($AI95,COLUMN(I92)-COLUMN($G92),1))</f>
        <v/>
      </c>
      <c r="J92" s="129" t="str">
        <f t="shared" si="16"/>
        <v/>
      </c>
      <c r="K92" s="129" t="str">
        <f t="shared" si="16"/>
        <v/>
      </c>
      <c r="L92" s="129" t="str">
        <f t="shared" si="16"/>
        <v/>
      </c>
      <c r="M92" s="129" t="str">
        <f t="shared" si="16"/>
        <v/>
      </c>
      <c r="N92" s="129" t="str">
        <f t="shared" si="16"/>
        <v/>
      </c>
      <c r="O92" s="129" t="str">
        <f t="shared" si="16"/>
        <v/>
      </c>
      <c r="P92" s="129" t="str">
        <f t="shared" si="16"/>
        <v/>
      </c>
      <c r="Q92" s="129" t="str">
        <f t="shared" si="16"/>
        <v/>
      </c>
      <c r="R92" s="129" t="str">
        <f t="shared" si="16"/>
        <v/>
      </c>
      <c r="S92" s="129" t="str">
        <f t="shared" si="16"/>
        <v/>
      </c>
      <c r="T92" s="129" t="str">
        <f t="shared" si="16"/>
        <v/>
      </c>
      <c r="U92" s="129" t="str">
        <f t="shared" si="16"/>
        <v/>
      </c>
      <c r="V92" s="129" t="str">
        <f t="shared" si="16"/>
        <v/>
      </c>
      <c r="W92" s="129" t="str">
        <f t="shared" si="16"/>
        <v/>
      </c>
      <c r="X92" s="129" t="str">
        <f t="shared" si="16"/>
        <v/>
      </c>
      <c r="Y92" s="129" t="str">
        <f t="shared" si="16"/>
        <v/>
      </c>
      <c r="Z92" s="129" t="str">
        <f t="shared" si="16"/>
        <v/>
      </c>
      <c r="AA92" s="128" t="str">
        <f t="shared" si="16"/>
        <v/>
      </c>
      <c r="AC92" s="318" t="s">
        <v>37</v>
      </c>
      <c r="AD92" s="318"/>
      <c r="AE92" s="318"/>
      <c r="AH92" s="130" t="s">
        <v>72</v>
      </c>
      <c r="AI92" s="140"/>
      <c r="AJ92" s="84">
        <f>_xlfn.XLOOKUP(AI92,登録都道府県,都道府県コード)</f>
        <v>0</v>
      </c>
    </row>
    <row r="93" spans="1:44" ht="15.95" customHeight="1" thickBot="1">
      <c r="C93" s="8"/>
      <c r="D93" s="295" t="s">
        <v>36</v>
      </c>
      <c r="E93" s="295"/>
      <c r="F93" s="295"/>
      <c r="G93" s="9"/>
      <c r="H93" s="112" t="str">
        <f>DBCS(MID($AJ96,1,1))</f>
        <v/>
      </c>
      <c r="I93" s="81" t="s">
        <v>52</v>
      </c>
      <c r="J93" s="127" t="str">
        <f>DBCS(MID($AJ96,2,1))</f>
        <v/>
      </c>
      <c r="K93" s="128" t="str">
        <f>DBCS(MID($AJ96,3,1))</f>
        <v/>
      </c>
      <c r="L93" s="81" t="s">
        <v>39</v>
      </c>
      <c r="M93" s="127" t="str">
        <f>DBCS(MID($AJ96,4,1))</f>
        <v/>
      </c>
      <c r="N93" s="128" t="str">
        <f>DBCS(MID($AJ96,5,1))</f>
        <v/>
      </c>
      <c r="O93" s="81" t="s">
        <v>40</v>
      </c>
      <c r="P93" s="127" t="str">
        <f>DBCS(MID($AJ96,6,1))</f>
        <v/>
      </c>
      <c r="Q93" s="128" t="str">
        <f>DBCS(MID($AJ96,7,1))</f>
        <v/>
      </c>
      <c r="R93" s="82" t="s">
        <v>41</v>
      </c>
      <c r="S93" s="82"/>
      <c r="T93" s="82"/>
      <c r="U93" s="82"/>
      <c r="V93" s="82"/>
      <c r="W93" s="82"/>
      <c r="X93" s="82"/>
      <c r="Y93" s="82"/>
      <c r="Z93" s="82"/>
      <c r="AA93" s="82"/>
      <c r="AD93" s="16" t="s">
        <v>82</v>
      </c>
      <c r="AH93" s="130" t="s">
        <v>338</v>
      </c>
      <c r="AI93" s="141"/>
    </row>
    <row r="94" spans="1:44" ht="15.95" customHeight="1">
      <c r="AH94" s="2" t="s">
        <v>50</v>
      </c>
      <c r="AI94" s="142"/>
      <c r="AJ94" s="2" t="str">
        <f>ASC(AI94)</f>
        <v/>
      </c>
      <c r="AK94" s="157" t="str">
        <f>IF(OR(H90="",AI94&lt;&gt;""),"","入力漏れあり")</f>
        <v/>
      </c>
    </row>
    <row r="95" spans="1:44" ht="15.95" customHeight="1">
      <c r="AH95" s="2" t="s">
        <v>12</v>
      </c>
      <c r="AI95" s="126"/>
      <c r="AK95" s="157" t="str">
        <f>IF(OR(H90="",AI95&lt;&gt;""),"","入力漏れあり")</f>
        <v/>
      </c>
    </row>
    <row r="96" spans="1:44" ht="15.95" customHeight="1" thickBot="1">
      <c r="AH96" s="2" t="s">
        <v>36</v>
      </c>
      <c r="AI96" s="150"/>
      <c r="AJ96" s="2" t="str">
        <f>IF(AI96="","",TEXT(AI96,"geemmdd"))</f>
        <v/>
      </c>
      <c r="AK96" s="157" t="str">
        <f>IF(OR(H90="",AI96&lt;&gt;""),"","入力漏れあり")</f>
        <v/>
      </c>
      <c r="AQ96" s="14"/>
      <c r="AR96" s="14"/>
    </row>
    <row r="97" spans="1:44" ht="15.95" customHeight="1" thickBot="1">
      <c r="A97" s="6" t="s">
        <v>93</v>
      </c>
      <c r="C97" s="315" t="s">
        <v>35</v>
      </c>
      <c r="D97" s="316"/>
      <c r="E97" s="316"/>
      <c r="F97" s="316"/>
      <c r="G97" s="317"/>
      <c r="H97" s="127" t="str">
        <f>IF(AJ97="","",LEFT(AJ97,1))</f>
        <v/>
      </c>
      <c r="I97" s="128" t="str">
        <f>IF(AJ97="","",RIGHT(AJ97,1))</f>
        <v/>
      </c>
      <c r="J97" s="82"/>
      <c r="K97" s="82"/>
      <c r="L97" s="82"/>
      <c r="M97" s="82"/>
      <c r="N97" s="297" t="s">
        <v>38</v>
      </c>
      <c r="O97" s="298"/>
      <c r="P97" s="299"/>
      <c r="Q97" s="127" t="str">
        <f>IF(AI99="","",LEFT(AJ99,1))</f>
        <v/>
      </c>
      <c r="R97" s="128" t="str">
        <f>IF(AI99="","",RIGHT(AJ99,1))</f>
        <v/>
      </c>
      <c r="S97" s="82" t="s">
        <v>52</v>
      </c>
      <c r="T97" s="127" t="str">
        <f>IF(LEN(AI100)&gt;=6,LEFT(RIGHT(AI100,6),1),"")</f>
        <v/>
      </c>
      <c r="U97" s="129" t="str">
        <f>IF(LEN(AI100)&gt;=5,LEFT(RIGHT(AI100,5),1),"")</f>
        <v/>
      </c>
      <c r="V97" s="129" t="str">
        <f>IF(LEN(AI100)&gt;=4,LEFT(RIGHT(AI100,4),1),"")</f>
        <v/>
      </c>
      <c r="W97" s="129" t="str">
        <f>IF(LEN(AI100)&gt;=3,LEFT(RIGHT(AI100,3),1),"")</f>
        <v/>
      </c>
      <c r="X97" s="129" t="str">
        <f>IF(LEN(AI100)&gt;=2,LEFT(RIGHT(AI100,2),1),"")</f>
        <v/>
      </c>
      <c r="Y97" s="128" t="str">
        <f>RIGHT(AI100,1)</f>
        <v/>
      </c>
      <c r="Z97" s="82" t="s">
        <v>52</v>
      </c>
      <c r="AA97" s="7"/>
      <c r="AG97" s="155"/>
      <c r="AH97" s="153" t="s">
        <v>468</v>
      </c>
      <c r="AI97" s="154"/>
      <c r="AJ97" s="2" t="str">
        <f>IF(AI97="","",RIGHT("00"&amp;_xlfn.XLOOKUP(AI97,役員名,役員コード),2))</f>
        <v/>
      </c>
      <c r="AQ97" s="14"/>
      <c r="AR97" s="14"/>
    </row>
    <row r="98" spans="1:44" ht="15.95" customHeight="1" thickBot="1">
      <c r="C98" s="8"/>
      <c r="D98" s="295" t="s">
        <v>53</v>
      </c>
      <c r="E98" s="295"/>
      <c r="F98" s="295"/>
      <c r="G98" s="9"/>
      <c r="H98" s="127" t="str">
        <f>DBCS(MID($AJ101,COLUMN(H98)-COLUMN($G98),1))</f>
        <v/>
      </c>
      <c r="I98" s="129" t="str">
        <f t="shared" ref="I98:AA98" si="17">DBCS(MID($AJ101,COLUMN(I98)-COLUMN($G98),1))</f>
        <v/>
      </c>
      <c r="J98" s="129" t="str">
        <f t="shared" si="17"/>
        <v/>
      </c>
      <c r="K98" s="129" t="str">
        <f t="shared" si="17"/>
        <v/>
      </c>
      <c r="L98" s="129" t="str">
        <f t="shared" si="17"/>
        <v/>
      </c>
      <c r="M98" s="129" t="str">
        <f t="shared" si="17"/>
        <v/>
      </c>
      <c r="N98" s="129" t="str">
        <f t="shared" si="17"/>
        <v/>
      </c>
      <c r="O98" s="129" t="str">
        <f t="shared" si="17"/>
        <v/>
      </c>
      <c r="P98" s="129" t="str">
        <f t="shared" si="17"/>
        <v/>
      </c>
      <c r="Q98" s="129" t="str">
        <f t="shared" si="17"/>
        <v/>
      </c>
      <c r="R98" s="129" t="str">
        <f t="shared" si="17"/>
        <v/>
      </c>
      <c r="S98" s="129" t="str">
        <f t="shared" si="17"/>
        <v/>
      </c>
      <c r="T98" s="129" t="str">
        <f t="shared" si="17"/>
        <v/>
      </c>
      <c r="U98" s="129" t="str">
        <f t="shared" si="17"/>
        <v/>
      </c>
      <c r="V98" s="129" t="str">
        <f t="shared" si="17"/>
        <v/>
      </c>
      <c r="W98" s="129" t="str">
        <f t="shared" si="17"/>
        <v/>
      </c>
      <c r="X98" s="129" t="str">
        <f t="shared" si="17"/>
        <v/>
      </c>
      <c r="Y98" s="129" t="str">
        <f t="shared" si="17"/>
        <v/>
      </c>
      <c r="Z98" s="129" t="str">
        <f t="shared" si="17"/>
        <v/>
      </c>
      <c r="AA98" s="128" t="str">
        <f t="shared" si="17"/>
        <v/>
      </c>
      <c r="AH98" s="2" t="s">
        <v>415</v>
      </c>
      <c r="AQ98" s="14"/>
      <c r="AR98" s="14"/>
    </row>
    <row r="99" spans="1:44" ht="15.95" customHeight="1" thickBot="1">
      <c r="C99" s="8"/>
      <c r="D99" s="295" t="s">
        <v>12</v>
      </c>
      <c r="E99" s="295"/>
      <c r="F99" s="295"/>
      <c r="G99" s="9"/>
      <c r="H99" s="127" t="str">
        <f>DBCS(MID($AI102,COLUMN(H99)-COLUMN($G99),1))</f>
        <v/>
      </c>
      <c r="I99" s="129" t="str">
        <f t="shared" ref="I99:AA99" si="18">DBCS(MID($AI102,COLUMN(I99)-COLUMN($G99),1))</f>
        <v/>
      </c>
      <c r="J99" s="129" t="str">
        <f t="shared" si="18"/>
        <v/>
      </c>
      <c r="K99" s="129" t="str">
        <f t="shared" si="18"/>
        <v/>
      </c>
      <c r="L99" s="129" t="str">
        <f t="shared" si="18"/>
        <v/>
      </c>
      <c r="M99" s="129" t="str">
        <f t="shared" si="18"/>
        <v/>
      </c>
      <c r="N99" s="129" t="str">
        <f t="shared" si="18"/>
        <v/>
      </c>
      <c r="O99" s="129" t="str">
        <f t="shared" si="18"/>
        <v/>
      </c>
      <c r="P99" s="129" t="str">
        <f t="shared" si="18"/>
        <v/>
      </c>
      <c r="Q99" s="129" t="str">
        <f t="shared" si="18"/>
        <v/>
      </c>
      <c r="R99" s="129" t="str">
        <f t="shared" si="18"/>
        <v/>
      </c>
      <c r="S99" s="129" t="str">
        <f t="shared" si="18"/>
        <v/>
      </c>
      <c r="T99" s="129" t="str">
        <f t="shared" si="18"/>
        <v/>
      </c>
      <c r="U99" s="129" t="str">
        <f t="shared" si="18"/>
        <v/>
      </c>
      <c r="V99" s="129" t="str">
        <f t="shared" si="18"/>
        <v/>
      </c>
      <c r="W99" s="129" t="str">
        <f t="shared" si="18"/>
        <v/>
      </c>
      <c r="X99" s="129" t="str">
        <f t="shared" si="18"/>
        <v/>
      </c>
      <c r="Y99" s="129" t="str">
        <f t="shared" si="18"/>
        <v/>
      </c>
      <c r="Z99" s="129" t="str">
        <f t="shared" si="18"/>
        <v/>
      </c>
      <c r="AA99" s="128" t="str">
        <f t="shared" si="18"/>
        <v/>
      </c>
      <c r="AC99" s="318" t="s">
        <v>37</v>
      </c>
      <c r="AD99" s="318"/>
      <c r="AE99" s="318"/>
      <c r="AH99" s="130" t="s">
        <v>72</v>
      </c>
      <c r="AI99" s="140"/>
      <c r="AJ99" s="84">
        <f>_xlfn.XLOOKUP(AI99,登録都道府県,都道府県コード)</f>
        <v>0</v>
      </c>
      <c r="AQ99" s="14"/>
      <c r="AR99" s="14"/>
    </row>
    <row r="100" spans="1:44" ht="15.95" customHeight="1" thickBot="1">
      <c r="C100" s="8"/>
      <c r="D100" s="295" t="s">
        <v>36</v>
      </c>
      <c r="E100" s="295"/>
      <c r="F100" s="295"/>
      <c r="G100" s="9"/>
      <c r="H100" s="112" t="str">
        <f>DBCS(MID($AJ103,1,1))</f>
        <v/>
      </c>
      <c r="I100" s="81" t="s">
        <v>52</v>
      </c>
      <c r="J100" s="127" t="str">
        <f>DBCS(MID($AJ103,2,1))</f>
        <v/>
      </c>
      <c r="K100" s="128" t="str">
        <f>DBCS(MID($AJ103,3,1))</f>
        <v/>
      </c>
      <c r="L100" s="81" t="s">
        <v>39</v>
      </c>
      <c r="M100" s="127" t="str">
        <f>DBCS(MID($AJ103,4,1))</f>
        <v/>
      </c>
      <c r="N100" s="128" t="str">
        <f>DBCS(MID($AJ103,5,1))</f>
        <v/>
      </c>
      <c r="O100" s="81" t="s">
        <v>40</v>
      </c>
      <c r="P100" s="127" t="str">
        <f>DBCS(MID($AJ103,6,1))</f>
        <v/>
      </c>
      <c r="Q100" s="128" t="str">
        <f>DBCS(MID($AJ103,7,1))</f>
        <v/>
      </c>
      <c r="R100" s="82" t="s">
        <v>41</v>
      </c>
      <c r="S100" s="82"/>
      <c r="T100" s="82"/>
      <c r="U100" s="82"/>
      <c r="V100" s="82"/>
      <c r="W100" s="82"/>
      <c r="X100" s="82"/>
      <c r="Y100" s="82"/>
      <c r="Z100" s="82"/>
      <c r="AA100" s="82"/>
      <c r="AD100" s="16" t="s">
        <v>82</v>
      </c>
      <c r="AH100" s="130" t="s">
        <v>338</v>
      </c>
      <c r="AI100" s="141"/>
      <c r="AL100" s="14"/>
      <c r="AM100" s="14"/>
      <c r="AQ100" s="14"/>
      <c r="AR100" s="14"/>
    </row>
    <row r="101" spans="1:44" ht="15.95" customHeight="1">
      <c r="AH101" s="2" t="s">
        <v>50</v>
      </c>
      <c r="AI101" s="142"/>
      <c r="AJ101" s="2" t="str">
        <f>ASC(AI101)</f>
        <v/>
      </c>
      <c r="AK101" s="157" t="str">
        <f>IF(OR(H97="",AI101&lt;&gt;""),"","入力漏れあり")</f>
        <v/>
      </c>
      <c r="AL101" s="14"/>
      <c r="AM101" s="14"/>
      <c r="AN101" s="14"/>
      <c r="AO101" s="14"/>
      <c r="AQ101" s="14"/>
      <c r="AR101" s="14"/>
    </row>
    <row r="102" spans="1:44" ht="15.95" customHeight="1">
      <c r="AH102" s="2" t="s">
        <v>12</v>
      </c>
      <c r="AI102" s="126"/>
      <c r="AK102" s="157" t="str">
        <f>IF(OR(H97="",AI102&lt;&gt;""),"","入力漏れあり")</f>
        <v/>
      </c>
      <c r="AL102" s="14"/>
      <c r="AM102" s="14"/>
      <c r="AN102" s="14"/>
      <c r="AO102" s="14"/>
      <c r="AQ102" s="14"/>
      <c r="AR102" s="14"/>
    </row>
    <row r="103" spans="1:44" ht="15.95" customHeight="1">
      <c r="AH103" s="2" t="s">
        <v>36</v>
      </c>
      <c r="AI103" s="150"/>
      <c r="AJ103" s="2" t="str">
        <f>IF(AI103="","",TEXT(AI103,"geemmdd"))</f>
        <v/>
      </c>
      <c r="AK103" s="157" t="str">
        <f>IF(OR(H97="",AI103&lt;&gt;""),"","入力漏れあり")</f>
        <v/>
      </c>
      <c r="AL103" s="14"/>
      <c r="AM103" s="14"/>
      <c r="AN103" s="14"/>
      <c r="AO103" s="14"/>
      <c r="AQ103" s="14"/>
      <c r="AR103" s="14"/>
    </row>
    <row r="104" spans="1:44" ht="15.95" customHeight="1">
      <c r="AL104" s="14"/>
      <c r="AM104" s="14"/>
      <c r="AN104" s="14"/>
      <c r="AO104" s="14"/>
      <c r="AQ104" s="14"/>
      <c r="AR104" s="14"/>
    </row>
    <row r="105" spans="1:44" ht="15.95" customHeight="1" thickBot="1">
      <c r="A105" s="318" t="s">
        <v>67</v>
      </c>
      <c r="B105" s="318"/>
      <c r="C105" s="318"/>
      <c r="D105" s="318"/>
      <c r="E105" s="318"/>
      <c r="F105" s="318"/>
      <c r="G105" s="318"/>
      <c r="H105" s="318"/>
      <c r="I105" s="318"/>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L105" s="14"/>
      <c r="AM105" s="14"/>
      <c r="AN105" s="14"/>
      <c r="AO105" s="14"/>
      <c r="AQ105" s="14"/>
      <c r="AR105" s="14"/>
    </row>
    <row r="106" spans="1:44" s="14" customFormat="1" ht="15.95" customHeight="1" thickBot="1">
      <c r="AB106" s="3" t="s">
        <v>29</v>
      </c>
      <c r="AC106" s="4" t="s">
        <v>64</v>
      </c>
      <c r="AD106" s="5" t="s">
        <v>30</v>
      </c>
      <c r="AG106" s="148"/>
      <c r="AJ106" s="2"/>
    </row>
    <row r="107" spans="1:44" s="14" customFormat="1" ht="15.95" customHeight="1">
      <c r="AB107" s="82"/>
      <c r="AC107" s="82"/>
      <c r="AD107" s="82"/>
      <c r="AG107" s="148"/>
      <c r="AJ107" s="2"/>
    </row>
    <row r="108" spans="1:44" s="14" customFormat="1" ht="15.95" customHeight="1" thickBot="1">
      <c r="D108" s="342" t="s">
        <v>17</v>
      </c>
      <c r="E108" s="342"/>
      <c r="F108" s="342"/>
      <c r="G108" s="342"/>
      <c r="K108" s="302" t="s">
        <v>19</v>
      </c>
      <c r="L108" s="302"/>
      <c r="M108" s="302"/>
      <c r="N108" s="302"/>
      <c r="O108" s="302"/>
      <c r="P108" s="302"/>
      <c r="Q108" s="302"/>
      <c r="R108" s="302"/>
      <c r="AB108" s="2"/>
      <c r="AC108" s="209" t="str">
        <f>IF(COUNTA(AI118:AI155)&gt;=1,"","【該当なし】")</f>
        <v>【該当なし】</v>
      </c>
      <c r="AD108" s="2"/>
      <c r="AE108" s="2"/>
      <c r="AF108" s="2"/>
      <c r="AG108" s="269" t="s">
        <v>547</v>
      </c>
      <c r="AH108" s="2"/>
      <c r="AJ108" s="2"/>
    </row>
    <row r="109" spans="1:44" s="14" customFormat="1" ht="15.95" customHeight="1" thickBot="1">
      <c r="C109" s="15" t="s">
        <v>82</v>
      </c>
      <c r="D109" s="18"/>
      <c r="E109" s="18"/>
      <c r="F109" s="18"/>
      <c r="G109" s="18"/>
      <c r="H109" s="19"/>
      <c r="J109" s="127" t="str">
        <f>$R$24</f>
        <v/>
      </c>
      <c r="K109" s="128" t="str">
        <f>$S$24</f>
        <v/>
      </c>
      <c r="L109" s="82" t="s">
        <v>334</v>
      </c>
      <c r="M109" s="81" t="str">
        <f>$U$24</f>
        <v/>
      </c>
      <c r="N109" s="81" t="s">
        <v>335</v>
      </c>
      <c r="O109" s="127" t="str">
        <f>$W$24</f>
        <v/>
      </c>
      <c r="P109" s="129" t="str">
        <f>$X$24</f>
        <v/>
      </c>
      <c r="Q109" s="129" t="str">
        <f>$Y$24</f>
        <v/>
      </c>
      <c r="R109" s="129" t="str">
        <f>$Z$24</f>
        <v/>
      </c>
      <c r="S109" s="129" t="str">
        <f>$AA$24</f>
        <v/>
      </c>
      <c r="T109" s="128" t="str">
        <f>$AB$24</f>
        <v/>
      </c>
      <c r="AG109" s="148"/>
      <c r="AJ109" s="2"/>
    </row>
    <row r="110" spans="1:44" s="14" customFormat="1" ht="15.95" customHeight="1">
      <c r="J110" s="82"/>
      <c r="K110" s="82"/>
      <c r="L110" s="82"/>
      <c r="M110" s="82"/>
      <c r="N110" s="82"/>
      <c r="O110" s="82"/>
      <c r="P110" s="82"/>
      <c r="Q110" s="82"/>
      <c r="R110" s="82"/>
      <c r="S110" s="82"/>
      <c r="AG110" s="148"/>
      <c r="AJ110" s="2"/>
    </row>
    <row r="111" spans="1:44" s="14" customFormat="1" ht="15.95" customHeight="1" thickBot="1">
      <c r="J111" s="82"/>
      <c r="K111" s="82"/>
      <c r="L111" s="82"/>
      <c r="M111" s="82"/>
      <c r="N111" s="82"/>
      <c r="O111" s="82"/>
      <c r="P111" s="82"/>
      <c r="Q111" s="82"/>
      <c r="R111" s="82"/>
      <c r="S111" s="82"/>
      <c r="AG111" s="148"/>
      <c r="AJ111" s="2"/>
    </row>
    <row r="112" spans="1:44" s="14" customFormat="1" ht="15.95" customHeight="1" thickBot="1">
      <c r="A112" s="6" t="s">
        <v>94</v>
      </c>
      <c r="C112" s="312" t="s">
        <v>75</v>
      </c>
      <c r="D112" s="313"/>
      <c r="E112" s="313"/>
      <c r="F112" s="313"/>
      <c r="G112" s="314"/>
      <c r="H112" s="156"/>
      <c r="I112" s="300" t="s">
        <v>76</v>
      </c>
      <c r="J112" s="301"/>
      <c r="K112" s="301"/>
      <c r="L112" s="301"/>
      <c r="M112" s="301"/>
      <c r="N112" s="301"/>
      <c r="O112" s="301"/>
      <c r="P112" s="301"/>
      <c r="Q112" s="301"/>
      <c r="R112" s="301"/>
      <c r="S112" s="301"/>
      <c r="T112" s="20" t="s">
        <v>95</v>
      </c>
      <c r="U112" s="341" t="s">
        <v>71</v>
      </c>
      <c r="V112" s="341"/>
      <c r="W112" s="341"/>
      <c r="X112" s="387"/>
      <c r="Y112" s="21"/>
      <c r="Z112" s="22"/>
      <c r="AA112" s="23"/>
      <c r="AG112" s="148"/>
      <c r="AJ112" s="2"/>
    </row>
    <row r="113" spans="1:37" s="14" customFormat="1" ht="15.95" customHeight="1">
      <c r="C113" s="297" t="s">
        <v>74</v>
      </c>
      <c r="D113" s="298"/>
      <c r="E113" s="298"/>
      <c r="F113" s="298"/>
      <c r="G113" s="299"/>
      <c r="H113" s="303"/>
      <c r="I113" s="304"/>
      <c r="J113" s="304"/>
      <c r="K113" s="304"/>
      <c r="L113" s="304"/>
      <c r="M113" s="304"/>
      <c r="N113" s="304"/>
      <c r="O113" s="304"/>
      <c r="P113" s="304"/>
      <c r="Q113" s="304"/>
      <c r="R113" s="304"/>
      <c r="S113" s="304"/>
      <c r="T113" s="304"/>
      <c r="U113" s="304"/>
      <c r="V113" s="304"/>
      <c r="W113" s="304"/>
      <c r="X113" s="304"/>
      <c r="Y113" s="304"/>
      <c r="Z113" s="304"/>
      <c r="AA113" s="305"/>
      <c r="AG113" s="148"/>
      <c r="AJ113" s="2"/>
    </row>
    <row r="114" spans="1:37" s="14" customFormat="1" ht="15.95" customHeight="1" thickBot="1">
      <c r="C114" s="309"/>
      <c r="D114" s="310"/>
      <c r="E114" s="310"/>
      <c r="F114" s="310"/>
      <c r="G114" s="311"/>
      <c r="H114" s="306"/>
      <c r="I114" s="307"/>
      <c r="J114" s="307"/>
      <c r="K114" s="307"/>
      <c r="L114" s="307"/>
      <c r="M114" s="307"/>
      <c r="N114" s="307"/>
      <c r="O114" s="307"/>
      <c r="P114" s="307"/>
      <c r="Q114" s="307"/>
      <c r="R114" s="307"/>
      <c r="S114" s="307"/>
      <c r="T114" s="307"/>
      <c r="U114" s="307"/>
      <c r="V114" s="307"/>
      <c r="W114" s="307"/>
      <c r="X114" s="307"/>
      <c r="Y114" s="307"/>
      <c r="Z114" s="307"/>
      <c r="AA114" s="308"/>
      <c r="AG114" s="148"/>
      <c r="AJ114" s="2"/>
    </row>
    <row r="115" spans="1:37" s="14" customFormat="1" ht="15.95" customHeight="1">
      <c r="H115" s="83"/>
      <c r="I115" s="83"/>
      <c r="J115" s="83"/>
      <c r="K115" s="83"/>
      <c r="L115" s="83"/>
      <c r="M115" s="83"/>
      <c r="N115" s="83"/>
      <c r="O115" s="83"/>
      <c r="P115" s="83"/>
      <c r="Q115" s="83"/>
      <c r="R115" s="83"/>
      <c r="S115" s="83"/>
      <c r="T115" s="83"/>
      <c r="U115" s="83"/>
      <c r="V115" s="83"/>
      <c r="W115" s="83"/>
      <c r="X115" s="83"/>
      <c r="Y115" s="83"/>
      <c r="Z115" s="83"/>
      <c r="AA115" s="83"/>
      <c r="AG115" s="148"/>
      <c r="AJ115" s="2"/>
    </row>
    <row r="116" spans="1:37" s="14" customFormat="1" ht="15.95" customHeight="1">
      <c r="H116" s="83"/>
      <c r="I116" s="83"/>
      <c r="J116" s="83"/>
      <c r="K116" s="83"/>
      <c r="L116" s="83"/>
      <c r="M116" s="83"/>
      <c r="N116" s="83"/>
      <c r="O116" s="83"/>
      <c r="P116" s="83"/>
      <c r="Q116" s="83"/>
      <c r="R116" s="83"/>
      <c r="S116" s="83"/>
      <c r="T116" s="83"/>
      <c r="U116" s="83"/>
      <c r="V116" s="83"/>
      <c r="W116" s="83"/>
      <c r="X116" s="83"/>
      <c r="Y116" s="83"/>
      <c r="Z116" s="83"/>
      <c r="AA116" s="83"/>
      <c r="AG116" s="148"/>
      <c r="AH116" s="159" t="s">
        <v>529</v>
      </c>
      <c r="AI116" s="160" t="s">
        <v>444</v>
      </c>
      <c r="AJ116" s="2"/>
    </row>
    <row r="117" spans="1:37" s="14" customFormat="1" ht="15.95" customHeight="1">
      <c r="AG117" s="148"/>
      <c r="AI117" s="158" t="s">
        <v>443</v>
      </c>
      <c r="AJ117" s="2"/>
    </row>
    <row r="118" spans="1:37" s="14" customFormat="1" ht="15.95" customHeight="1" thickBot="1">
      <c r="A118" s="82" t="s">
        <v>2</v>
      </c>
      <c r="C118" s="14" t="s">
        <v>91</v>
      </c>
      <c r="D118" s="14" t="s">
        <v>68</v>
      </c>
      <c r="AG118" s="148"/>
      <c r="AH118" s="14" t="s">
        <v>9</v>
      </c>
      <c r="AI118" s="162"/>
      <c r="AJ118" s="2" t="str">
        <f>IF(LEN(AI118)=7,ASC(AI118),ASC(LEFT(AI118,3)&amp;RIGHT(AI118,4)))</f>
        <v/>
      </c>
    </row>
    <row r="119" spans="1:37" s="14" customFormat="1" ht="15.95" customHeight="1" thickBot="1">
      <c r="A119" s="6" t="s">
        <v>96</v>
      </c>
      <c r="C119" s="24"/>
      <c r="D119" s="378" t="s">
        <v>9</v>
      </c>
      <c r="E119" s="378"/>
      <c r="F119" s="378"/>
      <c r="G119" s="25"/>
      <c r="H119" s="127" t="str">
        <f>LEFT(AJ118)</f>
        <v/>
      </c>
      <c r="I119" s="129" t="str">
        <f>LEFT(RIGHT(AJ118,6),1)</f>
        <v/>
      </c>
      <c r="J119" s="128" t="str">
        <f>LEFT(RIGHT(AJ118,5),1)</f>
        <v/>
      </c>
      <c r="K119" s="82" t="s">
        <v>52</v>
      </c>
      <c r="L119" s="127" t="str">
        <f>LEFT(RIGHT(AJ118,4),1)</f>
        <v/>
      </c>
      <c r="M119" s="129" t="str">
        <f>LEFT(RIGHT(AJ118,3),1)</f>
        <v/>
      </c>
      <c r="N119" s="129" t="str">
        <f>LEFT(RIGHT(AJ118,2),1)</f>
        <v/>
      </c>
      <c r="O119" s="128" t="str">
        <f>RIGHT(AJ118,1)</f>
        <v/>
      </c>
      <c r="Q119" s="82"/>
      <c r="R119" s="82"/>
      <c r="S119" s="82"/>
      <c r="T119" s="302"/>
      <c r="U119" s="302"/>
      <c r="V119" s="302"/>
      <c r="W119" s="302"/>
      <c r="X119" s="302"/>
      <c r="Y119" s="82"/>
      <c r="Z119" s="82"/>
      <c r="AA119" s="82"/>
      <c r="AG119" s="148"/>
      <c r="AH119" s="14" t="s">
        <v>446</v>
      </c>
      <c r="AI119" s="161"/>
      <c r="AJ119" s="2" t="str">
        <f>ASC(AI119)</f>
        <v/>
      </c>
      <c r="AK119" s="208" t="str">
        <f>IF(LEN(AI119)=6,"","市区町村コード桁数不足")</f>
        <v>市区町村コード桁数不足</v>
      </c>
    </row>
    <row r="120" spans="1:37" s="14" customFormat="1" ht="15.95" customHeight="1" thickBot="1">
      <c r="C120" s="382" t="s">
        <v>69</v>
      </c>
      <c r="D120" s="383"/>
      <c r="E120" s="383"/>
      <c r="F120" s="383"/>
      <c r="G120" s="384"/>
      <c r="H120" s="164" t="str">
        <f>MID($AJ119,1,1)</f>
        <v/>
      </c>
      <c r="I120" s="165" t="str">
        <f>MID($AJ119,2,1)</f>
        <v/>
      </c>
      <c r="J120" s="165" t="str">
        <f>MID($AJ119,3,1)</f>
        <v/>
      </c>
      <c r="K120" s="165" t="str">
        <f>MID($AJ119,4,1)</f>
        <v/>
      </c>
      <c r="L120" s="166" t="str">
        <f>MID($AJ119,5,1)</f>
        <v/>
      </c>
      <c r="M120" s="167" t="str">
        <f>MID($AJ119,6,1)</f>
        <v/>
      </c>
      <c r="N120" s="205"/>
      <c r="O120" s="202"/>
      <c r="P120" s="204" t="str">
        <f>IF(AI120="","都道府県　　　　",AI120)</f>
        <v>都道府県　　　　</v>
      </c>
      <c r="Q120" s="202"/>
      <c r="R120" s="202"/>
      <c r="S120" s="202"/>
      <c r="T120" s="204" t="str">
        <f>IF(AI121="","市郡区　　　　",AI121)</f>
        <v>市郡区　　　　</v>
      </c>
      <c r="U120" s="202"/>
      <c r="V120" s="202"/>
      <c r="W120" s="202"/>
      <c r="X120" s="202"/>
      <c r="Y120" s="206" t="str">
        <f>IF(AI122="","区町村　　　　",AI122)</f>
        <v>区町村　　　　</v>
      </c>
      <c r="Z120" s="2"/>
      <c r="AA120" s="2"/>
      <c r="AB120" s="203"/>
      <c r="AC120"/>
      <c r="AG120" s="148"/>
      <c r="AH120" s="14" t="s">
        <v>72</v>
      </c>
      <c r="AI120" s="162"/>
      <c r="AJ120" s="2"/>
    </row>
    <row r="121" spans="1:37" s="14" customFormat="1" ht="15.95" customHeight="1">
      <c r="C121" s="297"/>
      <c r="D121" s="385" t="s">
        <v>11</v>
      </c>
      <c r="E121" s="385"/>
      <c r="F121" s="385"/>
      <c r="G121" s="299"/>
      <c r="H121" s="119" t="str">
        <f>DBCS(MID($AI123,COLUMN(H121)-COLUMN($G121),1))</f>
        <v/>
      </c>
      <c r="I121" s="120" t="str">
        <f t="shared" ref="I121:AA121" si="19">DBCS(MID($AI123,COLUMN(I121)-COLUMN($G121),1))</f>
        <v/>
      </c>
      <c r="J121" s="120" t="str">
        <f t="shared" si="19"/>
        <v/>
      </c>
      <c r="K121" s="120" t="str">
        <f t="shared" si="19"/>
        <v/>
      </c>
      <c r="L121" s="120" t="str">
        <f t="shared" si="19"/>
        <v/>
      </c>
      <c r="M121" s="120" t="str">
        <f t="shared" si="19"/>
        <v/>
      </c>
      <c r="N121" s="120" t="str">
        <f t="shared" si="19"/>
        <v/>
      </c>
      <c r="O121" s="120" t="str">
        <f t="shared" si="19"/>
        <v/>
      </c>
      <c r="P121" s="120" t="str">
        <f t="shared" si="19"/>
        <v/>
      </c>
      <c r="Q121" s="120" t="str">
        <f t="shared" si="19"/>
        <v/>
      </c>
      <c r="R121" s="120" t="str">
        <f t="shared" si="19"/>
        <v/>
      </c>
      <c r="S121" s="120" t="str">
        <f t="shared" si="19"/>
        <v/>
      </c>
      <c r="T121" s="120" t="str">
        <f t="shared" si="19"/>
        <v/>
      </c>
      <c r="U121" s="120" t="str">
        <f t="shared" si="19"/>
        <v/>
      </c>
      <c r="V121" s="120" t="str">
        <f t="shared" si="19"/>
        <v/>
      </c>
      <c r="W121" s="120" t="str">
        <f t="shared" si="19"/>
        <v/>
      </c>
      <c r="X121" s="120" t="str">
        <f t="shared" si="19"/>
        <v/>
      </c>
      <c r="Y121" s="120" t="str">
        <f t="shared" si="19"/>
        <v/>
      </c>
      <c r="Z121" s="120" t="str">
        <f t="shared" si="19"/>
        <v/>
      </c>
      <c r="AA121" s="121" t="str">
        <f t="shared" si="19"/>
        <v/>
      </c>
      <c r="AG121" s="148"/>
      <c r="AH121" s="14" t="s">
        <v>73</v>
      </c>
      <c r="AI121" s="163"/>
      <c r="AJ121" s="2"/>
    </row>
    <row r="122" spans="1:37" s="14" customFormat="1" ht="15.95" customHeight="1" thickBot="1">
      <c r="C122" s="309"/>
      <c r="D122" s="386"/>
      <c r="E122" s="386"/>
      <c r="F122" s="386"/>
      <c r="G122" s="311"/>
      <c r="H122" s="122" t="str">
        <f>DBCS(MID($AI123,COLUMN(H122)-COLUMN($G122)+20,1))</f>
        <v/>
      </c>
      <c r="I122" s="123" t="str">
        <f t="shared" ref="I122:AA122" si="20">DBCS(MID($AI123,COLUMN(I122)-COLUMN($G122)+20,1))</f>
        <v/>
      </c>
      <c r="J122" s="123" t="str">
        <f t="shared" si="20"/>
        <v/>
      </c>
      <c r="K122" s="123" t="str">
        <f t="shared" si="20"/>
        <v/>
      </c>
      <c r="L122" s="123" t="str">
        <f t="shared" si="20"/>
        <v/>
      </c>
      <c r="M122" s="123" t="str">
        <f t="shared" si="20"/>
        <v/>
      </c>
      <c r="N122" s="123" t="str">
        <f t="shared" si="20"/>
        <v/>
      </c>
      <c r="O122" s="123" t="str">
        <f t="shared" si="20"/>
        <v/>
      </c>
      <c r="P122" s="123" t="str">
        <f t="shared" si="20"/>
        <v/>
      </c>
      <c r="Q122" s="123" t="str">
        <f t="shared" si="20"/>
        <v/>
      </c>
      <c r="R122" s="123" t="str">
        <f t="shared" si="20"/>
        <v/>
      </c>
      <c r="S122" s="123" t="str">
        <f t="shared" si="20"/>
        <v/>
      </c>
      <c r="T122" s="123" t="str">
        <f t="shared" si="20"/>
        <v/>
      </c>
      <c r="U122" s="123" t="str">
        <f t="shared" si="20"/>
        <v/>
      </c>
      <c r="V122" s="123" t="str">
        <f t="shared" si="20"/>
        <v/>
      </c>
      <c r="W122" s="123" t="str">
        <f t="shared" si="20"/>
        <v/>
      </c>
      <c r="X122" s="123" t="str">
        <f t="shared" si="20"/>
        <v/>
      </c>
      <c r="Y122" s="123" t="str">
        <f t="shared" si="20"/>
        <v/>
      </c>
      <c r="Z122" s="123" t="str">
        <f t="shared" si="20"/>
        <v/>
      </c>
      <c r="AA122" s="124" t="str">
        <f t="shared" si="20"/>
        <v/>
      </c>
      <c r="AG122" s="148"/>
      <c r="AH122" s="14" t="s">
        <v>445</v>
      </c>
      <c r="AI122" s="162"/>
      <c r="AJ122" s="2"/>
    </row>
    <row r="123" spans="1:37" s="14" customFormat="1" ht="15.95" customHeight="1" thickBot="1">
      <c r="C123" s="24"/>
      <c r="D123" s="378" t="s">
        <v>15</v>
      </c>
      <c r="E123" s="378"/>
      <c r="F123" s="378"/>
      <c r="G123" s="25"/>
      <c r="H123" s="127" t="str">
        <f>LEFT(AI124,1)</f>
        <v/>
      </c>
      <c r="I123" s="129" t="str">
        <f>RIGHT(LEFT($AI124,2),1)</f>
        <v/>
      </c>
      <c r="J123" s="129" t="str">
        <f>RIGHT(LEFT($AI124,3),1)</f>
        <v/>
      </c>
      <c r="K123" s="129" t="str">
        <f>RIGHT(LEFT($AI124,4),1)</f>
        <v/>
      </c>
      <c r="L123" s="129" t="str">
        <f>RIGHT(LEFT($AI124,5),1)</f>
        <v/>
      </c>
      <c r="M123" s="129" t="str">
        <f>RIGHT(LEFT($AI124,6),1)</f>
        <v/>
      </c>
      <c r="N123" s="129" t="str">
        <f>RIGHT(LEFT($AI124,7),1)</f>
        <v/>
      </c>
      <c r="O123" s="129" t="str">
        <f>RIGHT(LEFT($AI124,8),1)</f>
        <v/>
      </c>
      <c r="P123" s="129" t="str">
        <f>IF(LEN(AI124)&gt;=9,RIGHT(LEFT($AI124,9),1),"")</f>
        <v/>
      </c>
      <c r="Q123" s="129" t="str">
        <f>IF(LEN(AI124)&gt;=10,RIGHT(LEFT($AI124,10),1),"")</f>
        <v/>
      </c>
      <c r="R123" s="129" t="str">
        <f>IF(LEN(AI124)&gt;=11,RIGHT(LEFT($AI124,11),1),"")</f>
        <v/>
      </c>
      <c r="S123" s="129" t="str">
        <f>IF(LEN(AI124)&gt;=12,RIGHT(LEFT($AI124,12),1),"")</f>
        <v/>
      </c>
      <c r="T123" s="128" t="str">
        <f>IF(LEN(AI124)&gt;=13,RIGHT(LEFT($AI124,13),1),"")</f>
        <v/>
      </c>
      <c r="U123" s="82"/>
      <c r="V123" s="82"/>
      <c r="W123" s="82"/>
      <c r="X123" s="82"/>
      <c r="Y123" s="82"/>
      <c r="Z123" s="82"/>
      <c r="AA123" s="82"/>
      <c r="AC123" s="302" t="s">
        <v>37</v>
      </c>
      <c r="AD123" s="302"/>
      <c r="AE123" s="302"/>
      <c r="AG123" s="148"/>
      <c r="AH123" s="14" t="s">
        <v>11</v>
      </c>
      <c r="AI123" s="163"/>
      <c r="AJ123" s="2"/>
    </row>
    <row r="124" spans="1:37" s="14" customFormat="1" ht="15.95" customHeight="1" thickBot="1">
      <c r="C124" s="380" t="s">
        <v>70</v>
      </c>
      <c r="D124" s="378"/>
      <c r="E124" s="378"/>
      <c r="F124" s="378"/>
      <c r="G124" s="381"/>
      <c r="H124" s="127" t="str">
        <f>IF(LEN(AJ125)&gt;=4,LEFT(AJ125,1),"")</f>
        <v/>
      </c>
      <c r="I124" s="129" t="str">
        <f>IF(LEN($AJ125)&gt;=3,LEFT(RIGHT($AJ125,3),1),"")</f>
        <v/>
      </c>
      <c r="J124" s="129" t="str">
        <f>IF(LEN($AJ125)&gt;=2,LEFT(RIGHT($AJ125,2),1),"")</f>
        <v/>
      </c>
      <c r="K124" s="128" t="str">
        <f>RIGHT(AJ125,1)</f>
        <v/>
      </c>
      <c r="L124" s="82"/>
      <c r="M124" s="82"/>
      <c r="N124" s="82"/>
      <c r="O124" s="82"/>
      <c r="P124" s="82"/>
      <c r="Q124" s="82"/>
      <c r="R124" s="82"/>
      <c r="S124" s="82"/>
      <c r="T124" s="82"/>
      <c r="U124" s="82"/>
      <c r="V124" s="82"/>
      <c r="W124" s="82"/>
      <c r="X124" s="82"/>
      <c r="Y124" s="82"/>
      <c r="Z124" s="82"/>
      <c r="AA124" s="82"/>
      <c r="AD124" s="26" t="s">
        <v>97</v>
      </c>
      <c r="AG124" s="148"/>
      <c r="AH124" s="14" t="s">
        <v>15</v>
      </c>
      <c r="AI124" s="162"/>
      <c r="AJ124" s="2"/>
    </row>
    <row r="125" spans="1:37" s="14" customFormat="1" ht="15.95" customHeight="1">
      <c r="AG125" s="148"/>
      <c r="AH125" s="14" t="s">
        <v>70</v>
      </c>
      <c r="AI125" s="163"/>
      <c r="AJ125" s="145" t="str">
        <f>ASC(AI125)</f>
        <v/>
      </c>
    </row>
    <row r="126" spans="1:37" s="14" customFormat="1" ht="15.95" customHeight="1">
      <c r="AG126" s="148"/>
      <c r="AJ126" s="2"/>
    </row>
    <row r="127" spans="1:37" s="14" customFormat="1" ht="15.95" customHeight="1">
      <c r="AG127" s="148"/>
      <c r="AJ127" s="2"/>
    </row>
    <row r="128" spans="1:37" s="14" customFormat="1" ht="15.95" customHeight="1" thickBot="1">
      <c r="C128" s="14" t="s">
        <v>98</v>
      </c>
      <c r="D128" s="14" t="s">
        <v>77</v>
      </c>
      <c r="AG128" s="148"/>
      <c r="AJ128" s="2"/>
    </row>
    <row r="129" spans="1:39" s="14" customFormat="1" ht="15.95" customHeight="1" thickBot="1">
      <c r="A129" s="6" t="s">
        <v>96</v>
      </c>
      <c r="C129" s="24"/>
      <c r="D129" s="378" t="s">
        <v>38</v>
      </c>
      <c r="E129" s="378"/>
      <c r="F129" s="378"/>
      <c r="G129" s="25"/>
      <c r="H129" s="127" t="str">
        <f>IF(AI130="","",LEFT(AJ130,1))</f>
        <v/>
      </c>
      <c r="I129" s="128" t="str">
        <f>IF(AI130="","",RIGHT(AJ130,1))</f>
        <v/>
      </c>
      <c r="J129" s="82" t="s">
        <v>52</v>
      </c>
      <c r="K129" s="127" t="str">
        <f>IF(LEN(AI131)&gt;=6,LEFT(RIGHT(AI131,6),1),"")</f>
        <v/>
      </c>
      <c r="L129" s="129" t="str">
        <f>IF(LEN(AI131)&gt;=5,LEFT(RIGHT(AI131,5),1),"")</f>
        <v/>
      </c>
      <c r="M129" s="129" t="str">
        <f>IF(LEN(AI131)&gt;=4,LEFT(RIGHT(AI131,4),1),"")</f>
        <v/>
      </c>
      <c r="N129" s="129" t="str">
        <f>IF(LEN(AI131)&gt;=3,LEFT(RIGHT(AI131,3),1),"")</f>
        <v/>
      </c>
      <c r="O129" s="129" t="str">
        <f>IF(LEN(AI131)&gt;=2,LEFT(RIGHT(AI131,2),1),"")</f>
        <v/>
      </c>
      <c r="P129" s="128" t="str">
        <f>IF(AI131="","",RIGHT(AI131,1))</f>
        <v/>
      </c>
      <c r="Q129" s="82" t="s">
        <v>52</v>
      </c>
      <c r="R129" s="7"/>
      <c r="S129" s="82"/>
      <c r="T129" s="82"/>
      <c r="U129" s="82"/>
      <c r="V129" s="82"/>
      <c r="W129" s="82"/>
      <c r="X129" s="82"/>
      <c r="Y129" s="82"/>
      <c r="Z129" s="82"/>
      <c r="AA129" s="82"/>
      <c r="AG129" s="155"/>
      <c r="AH129" s="2" t="s">
        <v>415</v>
      </c>
      <c r="AI129" s="2"/>
      <c r="AJ129" s="2"/>
    </row>
    <row r="130" spans="1:39" s="14" customFormat="1" ht="15.95" customHeight="1" thickBot="1">
      <c r="C130" s="24"/>
      <c r="D130" s="378" t="s">
        <v>53</v>
      </c>
      <c r="E130" s="378"/>
      <c r="F130" s="378"/>
      <c r="G130" s="25"/>
      <c r="H130" s="127" t="str">
        <f>DBCS(MID($AJ132,COLUMN(H130)-COLUMN($G130),1))</f>
        <v/>
      </c>
      <c r="I130" s="129" t="str">
        <f t="shared" ref="I130:AA130" si="21">DBCS(MID($AJ132,COLUMN(I130)-COLUMN($G130),1))</f>
        <v/>
      </c>
      <c r="J130" s="129" t="str">
        <f t="shared" si="21"/>
        <v/>
      </c>
      <c r="K130" s="129" t="str">
        <f t="shared" si="21"/>
        <v/>
      </c>
      <c r="L130" s="129" t="str">
        <f t="shared" si="21"/>
        <v/>
      </c>
      <c r="M130" s="129" t="str">
        <f t="shared" si="21"/>
        <v/>
      </c>
      <c r="N130" s="129" t="str">
        <f t="shared" si="21"/>
        <v/>
      </c>
      <c r="O130" s="129" t="str">
        <f t="shared" si="21"/>
        <v/>
      </c>
      <c r="P130" s="129" t="str">
        <f t="shared" si="21"/>
        <v/>
      </c>
      <c r="Q130" s="129" t="str">
        <f t="shared" si="21"/>
        <v/>
      </c>
      <c r="R130" s="129" t="str">
        <f t="shared" si="21"/>
        <v/>
      </c>
      <c r="S130" s="129" t="str">
        <f t="shared" si="21"/>
        <v/>
      </c>
      <c r="T130" s="129" t="str">
        <f t="shared" si="21"/>
        <v/>
      </c>
      <c r="U130" s="129" t="str">
        <f t="shared" si="21"/>
        <v/>
      </c>
      <c r="V130" s="129" t="str">
        <f t="shared" si="21"/>
        <v/>
      </c>
      <c r="W130" s="129" t="str">
        <f t="shared" si="21"/>
        <v/>
      </c>
      <c r="X130" s="129" t="str">
        <f t="shared" si="21"/>
        <v/>
      </c>
      <c r="Y130" s="129" t="str">
        <f t="shared" si="21"/>
        <v/>
      </c>
      <c r="Z130" s="129" t="str">
        <f t="shared" si="21"/>
        <v/>
      </c>
      <c r="AA130" s="128" t="str">
        <f t="shared" si="21"/>
        <v/>
      </c>
      <c r="AG130" s="146"/>
      <c r="AH130" s="130" t="s">
        <v>72</v>
      </c>
      <c r="AI130" s="140"/>
      <c r="AJ130" s="84">
        <f>_xlfn.XLOOKUP(AI130,登録都道府県,都道府県コード)</f>
        <v>0</v>
      </c>
    </row>
    <row r="131" spans="1:39" s="14" customFormat="1" ht="15.95" customHeight="1" thickBot="1">
      <c r="C131" s="24"/>
      <c r="D131" s="378" t="s">
        <v>12</v>
      </c>
      <c r="E131" s="378"/>
      <c r="F131" s="378"/>
      <c r="G131" s="25"/>
      <c r="H131" s="127" t="str">
        <f>DBCS(MID($AI133,COLUMN(H131)-COLUMN($G131),1))</f>
        <v/>
      </c>
      <c r="I131" s="129" t="str">
        <f t="shared" ref="I131:AA131" si="22">DBCS(MID($AI133,COLUMN(I131)-COLUMN($G131),1))</f>
        <v/>
      </c>
      <c r="J131" s="129" t="str">
        <f t="shared" si="22"/>
        <v/>
      </c>
      <c r="K131" s="129" t="str">
        <f t="shared" si="22"/>
        <v/>
      </c>
      <c r="L131" s="129" t="str">
        <f t="shared" si="22"/>
        <v/>
      </c>
      <c r="M131" s="129" t="str">
        <f t="shared" si="22"/>
        <v/>
      </c>
      <c r="N131" s="129" t="str">
        <f t="shared" si="22"/>
        <v/>
      </c>
      <c r="O131" s="129" t="str">
        <f t="shared" si="22"/>
        <v/>
      </c>
      <c r="P131" s="129" t="str">
        <f t="shared" si="22"/>
        <v/>
      </c>
      <c r="Q131" s="129" t="str">
        <f t="shared" si="22"/>
        <v/>
      </c>
      <c r="R131" s="129" t="str">
        <f t="shared" si="22"/>
        <v/>
      </c>
      <c r="S131" s="129" t="str">
        <f t="shared" si="22"/>
        <v/>
      </c>
      <c r="T131" s="129" t="str">
        <f t="shared" si="22"/>
        <v/>
      </c>
      <c r="U131" s="129" t="str">
        <f t="shared" si="22"/>
        <v/>
      </c>
      <c r="V131" s="129" t="str">
        <f t="shared" si="22"/>
        <v/>
      </c>
      <c r="W131" s="129" t="str">
        <f t="shared" si="22"/>
        <v/>
      </c>
      <c r="X131" s="129" t="str">
        <f t="shared" si="22"/>
        <v/>
      </c>
      <c r="Y131" s="129" t="str">
        <f t="shared" si="22"/>
        <v/>
      </c>
      <c r="Z131" s="129" t="str">
        <f t="shared" si="22"/>
        <v/>
      </c>
      <c r="AA131" s="128" t="str">
        <f t="shared" si="22"/>
        <v/>
      </c>
      <c r="AC131" s="302" t="s">
        <v>37</v>
      </c>
      <c r="AD131" s="302"/>
      <c r="AE131" s="302"/>
      <c r="AG131" s="146"/>
      <c r="AH131" s="130" t="s">
        <v>338</v>
      </c>
      <c r="AI131" s="141"/>
      <c r="AJ131" s="2"/>
    </row>
    <row r="132" spans="1:39" s="14" customFormat="1" ht="15.95" customHeight="1" thickBot="1">
      <c r="C132" s="24"/>
      <c r="D132" s="378" t="s">
        <v>36</v>
      </c>
      <c r="E132" s="378"/>
      <c r="F132" s="378"/>
      <c r="G132" s="25"/>
      <c r="H132" s="112" t="str">
        <f>DBCS(MID($AJ134,1,1))</f>
        <v/>
      </c>
      <c r="I132" s="81" t="s">
        <v>52</v>
      </c>
      <c r="J132" s="127" t="str">
        <f>DBCS(MID($AJ134,2,1))</f>
        <v/>
      </c>
      <c r="K132" s="128" t="str">
        <f>DBCS(MID($AJ134,3,1))</f>
        <v/>
      </c>
      <c r="L132" s="81" t="s">
        <v>39</v>
      </c>
      <c r="M132" s="127" t="str">
        <f>DBCS(MID($AJ134,4,1))</f>
        <v/>
      </c>
      <c r="N132" s="128" t="str">
        <f>DBCS(MID($AJ134,5,1))</f>
        <v/>
      </c>
      <c r="O132" s="81" t="s">
        <v>40</v>
      </c>
      <c r="P132" s="127" t="str">
        <f>DBCS(MID($AJ134,6,1))</f>
        <v/>
      </c>
      <c r="Q132" s="128" t="str">
        <f>DBCS(MID($AJ134,7,1))</f>
        <v/>
      </c>
      <c r="R132" s="82" t="s">
        <v>41</v>
      </c>
      <c r="S132" s="82"/>
      <c r="T132" s="82"/>
      <c r="U132" s="82"/>
      <c r="V132" s="82"/>
      <c r="W132" s="82"/>
      <c r="X132" s="82"/>
      <c r="Y132" s="82"/>
      <c r="Z132" s="82"/>
      <c r="AA132" s="82"/>
      <c r="AD132" s="26" t="s">
        <v>85</v>
      </c>
      <c r="AG132" s="146"/>
      <c r="AH132" s="2" t="s">
        <v>50</v>
      </c>
      <c r="AI132" s="142"/>
      <c r="AJ132" s="2" t="str">
        <f>ASC(AI132)</f>
        <v/>
      </c>
      <c r="AK132" s="157" t="str">
        <f>IF(H130="","入力漏れあり","")</f>
        <v>入力漏れあり</v>
      </c>
      <c r="AM132" s="2"/>
    </row>
    <row r="133" spans="1:39" s="14" customFormat="1" ht="15.95" customHeight="1">
      <c r="AG133" s="146"/>
      <c r="AH133" s="2" t="s">
        <v>12</v>
      </c>
      <c r="AI133" s="126"/>
      <c r="AJ133" s="2"/>
      <c r="AK133" s="157" t="str">
        <f>IF(H131="","入力漏れあり","")</f>
        <v>入力漏れあり</v>
      </c>
    </row>
    <row r="134" spans="1:39" s="14" customFormat="1" ht="15.95" customHeight="1">
      <c r="AG134" s="146"/>
      <c r="AH134" s="2" t="s">
        <v>36</v>
      </c>
      <c r="AI134" s="150"/>
      <c r="AJ134" s="2" t="str">
        <f>IF(AI134="","",TEXT(AI134,"geemmdd"))</f>
        <v/>
      </c>
      <c r="AK134" s="157" t="str">
        <f>IF(H132="","入力漏れあり","")</f>
        <v>入力漏れあり</v>
      </c>
    </row>
    <row r="135" spans="1:39" s="14" customFormat="1" ht="15.95" customHeight="1">
      <c r="AG135" s="146"/>
      <c r="AJ135" s="2"/>
    </row>
    <row r="136" spans="1:39" s="14" customFormat="1" ht="15.95" customHeight="1" thickBot="1">
      <c r="C136" s="14" t="s">
        <v>103</v>
      </c>
      <c r="D136" s="14" t="s">
        <v>104</v>
      </c>
      <c r="AG136" s="155"/>
      <c r="AH136" s="2" t="s">
        <v>415</v>
      </c>
      <c r="AI136" s="2"/>
      <c r="AJ136" s="2"/>
    </row>
    <row r="137" spans="1:39" s="14" customFormat="1" ht="15.95" customHeight="1" thickBot="1">
      <c r="A137" s="6" t="s">
        <v>99</v>
      </c>
      <c r="C137" s="24"/>
      <c r="D137" s="378" t="s">
        <v>38</v>
      </c>
      <c r="E137" s="378"/>
      <c r="F137" s="378"/>
      <c r="G137" s="25"/>
      <c r="H137" s="127" t="str">
        <f>IF(AI137="","",LEFT(AJ137,1))</f>
        <v/>
      </c>
      <c r="I137" s="128" t="str">
        <f>IF(AI137="","",RIGHT(AJ137,1))</f>
        <v/>
      </c>
      <c r="J137" s="82" t="s">
        <v>52</v>
      </c>
      <c r="K137" s="127" t="str">
        <f>IF(LEN(AI138)&gt;=6,LEFT(RIGHT(AI138,6),1),"")</f>
        <v/>
      </c>
      <c r="L137" s="129" t="str">
        <f>IF(LEN(AI138)&gt;=5,LEFT(RIGHT(AI138,5),1),"")</f>
        <v/>
      </c>
      <c r="M137" s="129" t="str">
        <f>IF(LEN(AI138)&gt;=4,LEFT(RIGHT(AI138,4),1),"")</f>
        <v/>
      </c>
      <c r="N137" s="129" t="str">
        <f>IF(LEN(AI138)&gt;=3,LEFT(RIGHT(AI138,3),1),"")</f>
        <v/>
      </c>
      <c r="O137" s="129" t="str">
        <f>IF(LEN(AI138)&gt;=2,LEFT(RIGHT(AI138,2),1),"")</f>
        <v/>
      </c>
      <c r="P137" s="128" t="str">
        <f>IF(AI138="","",RIGHT(AI138,1))</f>
        <v/>
      </c>
      <c r="Q137" s="82" t="s">
        <v>52</v>
      </c>
      <c r="R137" s="7"/>
      <c r="S137" s="82"/>
      <c r="T137" s="82"/>
      <c r="U137" s="82"/>
      <c r="V137" s="82"/>
      <c r="W137" s="82"/>
      <c r="X137" s="82"/>
      <c r="Y137" s="82"/>
      <c r="Z137" s="82"/>
      <c r="AA137" s="82"/>
      <c r="AG137" s="146"/>
      <c r="AH137" s="130" t="s">
        <v>72</v>
      </c>
      <c r="AI137" s="140"/>
      <c r="AJ137" s="84">
        <f>_xlfn.XLOOKUP(AI137,登録都道府県,都道府県コード)</f>
        <v>0</v>
      </c>
      <c r="AK137" s="157" t="str">
        <f>IF(H137="","入力漏れあり","")</f>
        <v>入力漏れあり</v>
      </c>
    </row>
    <row r="138" spans="1:39" s="14" customFormat="1" ht="15.95" customHeight="1" thickBot="1">
      <c r="C138" s="24"/>
      <c r="D138" s="378" t="s">
        <v>53</v>
      </c>
      <c r="E138" s="378"/>
      <c r="F138" s="378"/>
      <c r="G138" s="25"/>
      <c r="H138" s="127" t="str">
        <f t="shared" ref="H138:AA138" si="23">DBCS(MID($AJ139,COLUMN(H138)-COLUMN($G138),1))</f>
        <v/>
      </c>
      <c r="I138" s="129" t="str">
        <f t="shared" si="23"/>
        <v/>
      </c>
      <c r="J138" s="129" t="str">
        <f t="shared" si="23"/>
        <v/>
      </c>
      <c r="K138" s="129" t="str">
        <f t="shared" si="23"/>
        <v/>
      </c>
      <c r="L138" s="129" t="str">
        <f t="shared" si="23"/>
        <v/>
      </c>
      <c r="M138" s="129" t="str">
        <f t="shared" si="23"/>
        <v/>
      </c>
      <c r="N138" s="129" t="str">
        <f t="shared" si="23"/>
        <v/>
      </c>
      <c r="O138" s="129" t="str">
        <f t="shared" si="23"/>
        <v/>
      </c>
      <c r="P138" s="129" t="str">
        <f t="shared" si="23"/>
        <v/>
      </c>
      <c r="Q138" s="129" t="str">
        <f t="shared" si="23"/>
        <v/>
      </c>
      <c r="R138" s="129" t="str">
        <f t="shared" si="23"/>
        <v/>
      </c>
      <c r="S138" s="129" t="str">
        <f t="shared" si="23"/>
        <v/>
      </c>
      <c r="T138" s="129" t="str">
        <f t="shared" si="23"/>
        <v/>
      </c>
      <c r="U138" s="129" t="str">
        <f t="shared" si="23"/>
        <v/>
      </c>
      <c r="V138" s="129" t="str">
        <f t="shared" si="23"/>
        <v/>
      </c>
      <c r="W138" s="129" t="str">
        <f t="shared" si="23"/>
        <v/>
      </c>
      <c r="X138" s="129" t="str">
        <f t="shared" si="23"/>
        <v/>
      </c>
      <c r="Y138" s="129" t="str">
        <f t="shared" si="23"/>
        <v/>
      </c>
      <c r="Z138" s="129" t="str">
        <f t="shared" si="23"/>
        <v/>
      </c>
      <c r="AA138" s="128" t="str">
        <f t="shared" si="23"/>
        <v/>
      </c>
      <c r="AG138" s="146"/>
      <c r="AH138" s="130" t="s">
        <v>338</v>
      </c>
      <c r="AI138" s="141"/>
      <c r="AJ138" s="2"/>
      <c r="AK138" s="157" t="str">
        <f>IF(P137="","入力漏れあり","")</f>
        <v>入力漏れあり</v>
      </c>
    </row>
    <row r="139" spans="1:39" s="14" customFormat="1" ht="15.95" customHeight="1" thickBot="1">
      <c r="C139" s="24"/>
      <c r="D139" s="378" t="s">
        <v>12</v>
      </c>
      <c r="E139" s="378"/>
      <c r="F139" s="378"/>
      <c r="G139" s="25"/>
      <c r="H139" s="127" t="str">
        <f t="shared" ref="H139:AA139" si="24">DBCS(MID($AI140,COLUMN(H139)-COLUMN($G139),1))</f>
        <v/>
      </c>
      <c r="I139" s="129" t="str">
        <f t="shared" si="24"/>
        <v/>
      </c>
      <c r="J139" s="129" t="str">
        <f t="shared" si="24"/>
        <v/>
      </c>
      <c r="K139" s="129" t="str">
        <f t="shared" si="24"/>
        <v/>
      </c>
      <c r="L139" s="129" t="str">
        <f t="shared" si="24"/>
        <v/>
      </c>
      <c r="M139" s="129" t="str">
        <f t="shared" si="24"/>
        <v/>
      </c>
      <c r="N139" s="129" t="str">
        <f t="shared" si="24"/>
        <v/>
      </c>
      <c r="O139" s="129" t="str">
        <f t="shared" si="24"/>
        <v/>
      </c>
      <c r="P139" s="129" t="str">
        <f t="shared" si="24"/>
        <v/>
      </c>
      <c r="Q139" s="129" t="str">
        <f t="shared" si="24"/>
        <v/>
      </c>
      <c r="R139" s="129" t="str">
        <f t="shared" si="24"/>
        <v/>
      </c>
      <c r="S139" s="129" t="str">
        <f t="shared" si="24"/>
        <v/>
      </c>
      <c r="T139" s="129" t="str">
        <f t="shared" si="24"/>
        <v/>
      </c>
      <c r="U139" s="129" t="str">
        <f t="shared" si="24"/>
        <v/>
      </c>
      <c r="V139" s="129" t="str">
        <f t="shared" si="24"/>
        <v/>
      </c>
      <c r="W139" s="129" t="str">
        <f t="shared" si="24"/>
        <v/>
      </c>
      <c r="X139" s="129" t="str">
        <f t="shared" si="24"/>
        <v/>
      </c>
      <c r="Y139" s="129" t="str">
        <f t="shared" si="24"/>
        <v/>
      </c>
      <c r="Z139" s="129" t="str">
        <f t="shared" si="24"/>
        <v/>
      </c>
      <c r="AA139" s="128" t="str">
        <f t="shared" si="24"/>
        <v/>
      </c>
      <c r="AC139" s="302" t="s">
        <v>37</v>
      </c>
      <c r="AD139" s="302"/>
      <c r="AE139" s="302"/>
      <c r="AG139" s="146"/>
      <c r="AH139" s="2" t="s">
        <v>50</v>
      </c>
      <c r="AI139" s="142"/>
      <c r="AJ139" s="2" t="str">
        <f>ASC(AI139)</f>
        <v/>
      </c>
      <c r="AK139" s="157" t="str">
        <f>IF(H138="","入力漏れあり","")</f>
        <v>入力漏れあり</v>
      </c>
    </row>
    <row r="140" spans="1:39" s="14" customFormat="1" ht="15.95" customHeight="1" thickBot="1">
      <c r="C140" s="24"/>
      <c r="D140" s="378" t="s">
        <v>36</v>
      </c>
      <c r="E140" s="378"/>
      <c r="F140" s="378"/>
      <c r="G140" s="25"/>
      <c r="H140" s="112" t="str">
        <f>DBCS(MID($AJ141,1,1))</f>
        <v/>
      </c>
      <c r="I140" s="81" t="s">
        <v>52</v>
      </c>
      <c r="J140" s="127" t="str">
        <f>DBCS(MID($AJ141,2,1))</f>
        <v/>
      </c>
      <c r="K140" s="128" t="str">
        <f>DBCS(MID($AJ141,3,1))</f>
        <v/>
      </c>
      <c r="L140" s="81" t="s">
        <v>39</v>
      </c>
      <c r="M140" s="127" t="str">
        <f>DBCS(MID($AJ141,4,1))</f>
        <v/>
      </c>
      <c r="N140" s="128" t="str">
        <f>DBCS(MID($AJ141,5,1))</f>
        <v/>
      </c>
      <c r="O140" s="81" t="s">
        <v>40</v>
      </c>
      <c r="P140" s="127" t="str">
        <f>DBCS(MID($AJ141,6,1))</f>
        <v/>
      </c>
      <c r="Q140" s="128" t="str">
        <f>DBCS(MID($AJ141,7,1))</f>
        <v/>
      </c>
      <c r="R140" s="82" t="s">
        <v>41</v>
      </c>
      <c r="S140" s="82"/>
      <c r="T140" s="82"/>
      <c r="U140" s="82"/>
      <c r="V140" s="82"/>
      <c r="W140" s="82"/>
      <c r="X140" s="82"/>
      <c r="Y140" s="82"/>
      <c r="Z140" s="82"/>
      <c r="AA140" s="82"/>
      <c r="AD140" s="26" t="s">
        <v>82</v>
      </c>
      <c r="AG140" s="146"/>
      <c r="AH140" s="2" t="s">
        <v>12</v>
      </c>
      <c r="AI140" s="126"/>
      <c r="AJ140" s="2"/>
      <c r="AK140" s="157" t="str">
        <f>IF(H139="","入力漏れあり","")</f>
        <v>入力漏れあり</v>
      </c>
    </row>
    <row r="141" spans="1:39" s="14" customFormat="1" ht="15.95" customHeight="1">
      <c r="AG141" s="146"/>
      <c r="AH141" s="2" t="s">
        <v>36</v>
      </c>
      <c r="AI141" s="150"/>
      <c r="AJ141" s="2" t="str">
        <f>IF(AI141="","",TEXT(AI141,"geemmdd"))</f>
        <v/>
      </c>
      <c r="AK141" s="157" t="str">
        <f>IF(H140="","入力漏れあり","")</f>
        <v>入力漏れあり</v>
      </c>
    </row>
    <row r="142" spans="1:39" s="14" customFormat="1" ht="15.95" customHeight="1">
      <c r="AG142" s="148"/>
      <c r="AJ142" s="2"/>
    </row>
    <row r="143" spans="1:39" s="14" customFormat="1" ht="15.95" customHeight="1" thickBot="1">
      <c r="AG143" s="155"/>
      <c r="AH143" s="2" t="s">
        <v>415</v>
      </c>
      <c r="AI143" s="2"/>
      <c r="AJ143" s="2"/>
    </row>
    <row r="144" spans="1:39" s="14" customFormat="1" ht="15.95" customHeight="1" thickBot="1">
      <c r="A144" s="6" t="s">
        <v>100</v>
      </c>
      <c r="C144" s="24"/>
      <c r="D144" s="378" t="s">
        <v>38</v>
      </c>
      <c r="E144" s="378"/>
      <c r="F144" s="378"/>
      <c r="G144" s="25"/>
      <c r="H144" s="127" t="str">
        <f>IF(AI144="","",LEFT(AJ144,1))</f>
        <v/>
      </c>
      <c r="I144" s="128" t="str">
        <f>IF(AI144="","",RIGHT(AJ144,1))</f>
        <v/>
      </c>
      <c r="J144" s="82" t="s">
        <v>52</v>
      </c>
      <c r="K144" s="127" t="str">
        <f>IF(LEN(AI145)&gt;=6,LEFT(RIGHT(AI145,6),1),"")</f>
        <v/>
      </c>
      <c r="L144" s="129" t="str">
        <f>IF(LEN(AI145)&gt;=5,LEFT(RIGHT(AI145,5),1),"")</f>
        <v/>
      </c>
      <c r="M144" s="129" t="str">
        <f>IF(LEN(AI145)&gt;=4,LEFT(RIGHT(AI145,4),1),"")</f>
        <v/>
      </c>
      <c r="N144" s="129" t="str">
        <f>IF(LEN(AI145)&gt;=3,LEFT(RIGHT(AI145,3),1),"")</f>
        <v/>
      </c>
      <c r="O144" s="129" t="str">
        <f>IF(LEN(AI145)&gt;=2,LEFT(RIGHT(AI145,2),1),"")</f>
        <v/>
      </c>
      <c r="P144" s="128" t="str">
        <f>IF(AI145="","",RIGHT(AI145,1))</f>
        <v/>
      </c>
      <c r="Q144" s="82" t="s">
        <v>52</v>
      </c>
      <c r="R144" s="7"/>
      <c r="S144" s="82"/>
      <c r="T144" s="82"/>
      <c r="U144" s="82"/>
      <c r="V144" s="82"/>
      <c r="W144" s="82"/>
      <c r="X144" s="82"/>
      <c r="Y144" s="82"/>
      <c r="Z144" s="82"/>
      <c r="AA144" s="82"/>
      <c r="AG144" s="146"/>
      <c r="AH144" s="130" t="s">
        <v>72</v>
      </c>
      <c r="AI144" s="140"/>
      <c r="AJ144" s="84">
        <f>_xlfn.XLOOKUP(AI144,登録都道府県,都道府県コード)</f>
        <v>0</v>
      </c>
    </row>
    <row r="145" spans="1:36" s="14" customFormat="1" ht="15.95" customHeight="1" thickBot="1">
      <c r="C145" s="24"/>
      <c r="D145" s="378" t="s">
        <v>53</v>
      </c>
      <c r="E145" s="378"/>
      <c r="F145" s="378"/>
      <c r="G145" s="25"/>
      <c r="H145" s="127" t="str">
        <f t="shared" ref="H145:AA145" si="25">DBCS(MID($AJ146,COLUMN(H145)-COLUMN($G145),1))</f>
        <v/>
      </c>
      <c r="I145" s="129" t="str">
        <f t="shared" si="25"/>
        <v/>
      </c>
      <c r="J145" s="129" t="str">
        <f t="shared" si="25"/>
        <v/>
      </c>
      <c r="K145" s="129" t="str">
        <f t="shared" si="25"/>
        <v/>
      </c>
      <c r="L145" s="129" t="str">
        <f t="shared" si="25"/>
        <v/>
      </c>
      <c r="M145" s="129" t="str">
        <f t="shared" si="25"/>
        <v/>
      </c>
      <c r="N145" s="129" t="str">
        <f t="shared" si="25"/>
        <v/>
      </c>
      <c r="O145" s="129" t="str">
        <f t="shared" si="25"/>
        <v/>
      </c>
      <c r="P145" s="129" t="str">
        <f t="shared" si="25"/>
        <v/>
      </c>
      <c r="Q145" s="129" t="str">
        <f t="shared" si="25"/>
        <v/>
      </c>
      <c r="R145" s="129" t="str">
        <f t="shared" si="25"/>
        <v/>
      </c>
      <c r="S145" s="129" t="str">
        <f t="shared" si="25"/>
        <v/>
      </c>
      <c r="T145" s="129" t="str">
        <f t="shared" si="25"/>
        <v/>
      </c>
      <c r="U145" s="129" t="str">
        <f t="shared" si="25"/>
        <v/>
      </c>
      <c r="V145" s="129" t="str">
        <f t="shared" si="25"/>
        <v/>
      </c>
      <c r="W145" s="129" t="str">
        <f t="shared" si="25"/>
        <v/>
      </c>
      <c r="X145" s="129" t="str">
        <f t="shared" si="25"/>
        <v/>
      </c>
      <c r="Y145" s="129" t="str">
        <f t="shared" si="25"/>
        <v/>
      </c>
      <c r="Z145" s="129" t="str">
        <f t="shared" si="25"/>
        <v/>
      </c>
      <c r="AA145" s="128" t="str">
        <f t="shared" si="25"/>
        <v/>
      </c>
      <c r="AG145" s="146"/>
      <c r="AH145" s="130" t="s">
        <v>338</v>
      </c>
      <c r="AI145" s="141"/>
      <c r="AJ145" s="2"/>
    </row>
    <row r="146" spans="1:36" s="14" customFormat="1" ht="15.95" customHeight="1" thickBot="1">
      <c r="C146" s="24"/>
      <c r="D146" s="378" t="s">
        <v>12</v>
      </c>
      <c r="E146" s="378"/>
      <c r="F146" s="378"/>
      <c r="G146" s="25"/>
      <c r="H146" s="127" t="str">
        <f t="shared" ref="H146:AA146" si="26">DBCS(MID($AI147,COLUMN(H146)-COLUMN($G146),1))</f>
        <v/>
      </c>
      <c r="I146" s="129" t="str">
        <f t="shared" si="26"/>
        <v/>
      </c>
      <c r="J146" s="129" t="str">
        <f t="shared" si="26"/>
        <v/>
      </c>
      <c r="K146" s="129" t="str">
        <f t="shared" si="26"/>
        <v/>
      </c>
      <c r="L146" s="129" t="str">
        <f t="shared" si="26"/>
        <v/>
      </c>
      <c r="M146" s="129" t="str">
        <f t="shared" si="26"/>
        <v/>
      </c>
      <c r="N146" s="129" t="str">
        <f t="shared" si="26"/>
        <v/>
      </c>
      <c r="O146" s="129" t="str">
        <f t="shared" si="26"/>
        <v/>
      </c>
      <c r="P146" s="129" t="str">
        <f t="shared" si="26"/>
        <v/>
      </c>
      <c r="Q146" s="129" t="str">
        <f t="shared" si="26"/>
        <v/>
      </c>
      <c r="R146" s="129" t="str">
        <f t="shared" si="26"/>
        <v/>
      </c>
      <c r="S146" s="129" t="str">
        <f t="shared" si="26"/>
        <v/>
      </c>
      <c r="T146" s="129" t="str">
        <f t="shared" si="26"/>
        <v/>
      </c>
      <c r="U146" s="129" t="str">
        <f t="shared" si="26"/>
        <v/>
      </c>
      <c r="V146" s="129" t="str">
        <f t="shared" si="26"/>
        <v/>
      </c>
      <c r="W146" s="129" t="str">
        <f t="shared" si="26"/>
        <v/>
      </c>
      <c r="X146" s="129" t="str">
        <f t="shared" si="26"/>
        <v/>
      </c>
      <c r="Y146" s="129" t="str">
        <f t="shared" si="26"/>
        <v/>
      </c>
      <c r="Z146" s="129" t="str">
        <f t="shared" si="26"/>
        <v/>
      </c>
      <c r="AA146" s="128" t="str">
        <f t="shared" si="26"/>
        <v/>
      </c>
      <c r="AC146" s="302" t="s">
        <v>37</v>
      </c>
      <c r="AD146" s="302"/>
      <c r="AE146" s="302"/>
      <c r="AG146" s="146"/>
      <c r="AH146" s="2" t="s">
        <v>50</v>
      </c>
      <c r="AI146" s="142"/>
      <c r="AJ146" s="2" t="str">
        <f>ASC(AI146)</f>
        <v/>
      </c>
    </row>
    <row r="147" spans="1:36" s="14" customFormat="1" ht="15.95" customHeight="1" thickBot="1">
      <c r="C147" s="24"/>
      <c r="D147" s="378" t="s">
        <v>36</v>
      </c>
      <c r="E147" s="378"/>
      <c r="F147" s="378"/>
      <c r="G147" s="25"/>
      <c r="H147" s="112" t="str">
        <f>DBCS(MID($AJ148,1,1))</f>
        <v/>
      </c>
      <c r="I147" s="81" t="s">
        <v>52</v>
      </c>
      <c r="J147" s="127" t="str">
        <f>DBCS(MID($AJ148,2,1))</f>
        <v/>
      </c>
      <c r="K147" s="128" t="str">
        <f>DBCS(MID($AJ148,3,1))</f>
        <v/>
      </c>
      <c r="L147" s="81" t="s">
        <v>39</v>
      </c>
      <c r="M147" s="127" t="str">
        <f>DBCS(MID($AJ148,4,1))</f>
        <v/>
      </c>
      <c r="N147" s="128" t="str">
        <f>DBCS(MID($AJ148,5,1))</f>
        <v/>
      </c>
      <c r="O147" s="81" t="s">
        <v>40</v>
      </c>
      <c r="P147" s="127" t="str">
        <f>DBCS(MID($AJ148,6,1))</f>
        <v/>
      </c>
      <c r="Q147" s="128" t="str">
        <f>DBCS(MID($AJ148,7,1))</f>
        <v/>
      </c>
      <c r="R147" s="82" t="s">
        <v>41</v>
      </c>
      <c r="S147" s="82"/>
      <c r="T147" s="82"/>
      <c r="U147" s="82"/>
      <c r="V147" s="82"/>
      <c r="W147" s="82"/>
      <c r="X147" s="82"/>
      <c r="Y147" s="82"/>
      <c r="Z147" s="82"/>
      <c r="AA147" s="82"/>
      <c r="AD147" s="26" t="s">
        <v>82</v>
      </c>
      <c r="AG147" s="146"/>
      <c r="AH147" s="2" t="s">
        <v>12</v>
      </c>
      <c r="AI147" s="126"/>
      <c r="AJ147" s="2"/>
    </row>
    <row r="148" spans="1:36" s="14" customFormat="1" ht="15.95" customHeight="1">
      <c r="AG148" s="146"/>
      <c r="AH148" s="2" t="s">
        <v>36</v>
      </c>
      <c r="AI148" s="150"/>
      <c r="AJ148" s="2" t="str">
        <f>IF(AI148="","",TEXT(AI148,"geemmdd"))</f>
        <v/>
      </c>
    </row>
    <row r="149" spans="1:36" s="14" customFormat="1" ht="15.95" customHeight="1">
      <c r="AG149" s="148"/>
      <c r="AJ149" s="2"/>
    </row>
    <row r="150" spans="1:36" s="14" customFormat="1" ht="15.95" customHeight="1" thickBot="1">
      <c r="AG150" s="148"/>
      <c r="AH150" s="2" t="s">
        <v>415</v>
      </c>
      <c r="AI150" s="2"/>
      <c r="AJ150" s="2"/>
    </row>
    <row r="151" spans="1:36" s="14" customFormat="1" ht="15.95" customHeight="1" thickBot="1">
      <c r="A151" s="6" t="s">
        <v>100</v>
      </c>
      <c r="C151" s="24"/>
      <c r="D151" s="378" t="s">
        <v>38</v>
      </c>
      <c r="E151" s="378"/>
      <c r="F151" s="378"/>
      <c r="G151" s="25"/>
      <c r="H151" s="127" t="str">
        <f>IF(AI151="","",LEFT(AJ151,1))</f>
        <v/>
      </c>
      <c r="I151" s="128" t="str">
        <f>IF(AI151="","",RIGHT(AJ151,1))</f>
        <v/>
      </c>
      <c r="J151" s="82" t="s">
        <v>52</v>
      </c>
      <c r="K151" s="127" t="str">
        <f>IF(LEN(AI152)&gt;=6,LEFT(RIGHT(AI152,6),1),"")</f>
        <v/>
      </c>
      <c r="L151" s="129" t="str">
        <f>IF(LEN(AI152)&gt;=5,LEFT(RIGHT(AI152,5),1),"")</f>
        <v/>
      </c>
      <c r="M151" s="129" t="str">
        <f>IF(LEN(AI152)&gt;=4,LEFT(RIGHT(AI152,4),1),"")</f>
        <v/>
      </c>
      <c r="N151" s="129" t="str">
        <f>IF(LEN(AI152)&gt;=3,LEFT(RIGHT(AI152,3),1),"")</f>
        <v/>
      </c>
      <c r="O151" s="129" t="str">
        <f>IF(LEN(AI152)&gt;=2,LEFT(RIGHT(AI152,2),1),"")</f>
        <v/>
      </c>
      <c r="P151" s="128" t="str">
        <f>IF(AI152="","",RIGHT(AI152,1))</f>
        <v/>
      </c>
      <c r="Q151" s="82" t="s">
        <v>52</v>
      </c>
      <c r="R151" s="7"/>
      <c r="S151" s="82"/>
      <c r="T151" s="82"/>
      <c r="U151" s="82"/>
      <c r="V151" s="82"/>
      <c r="W151" s="82"/>
      <c r="X151" s="82"/>
      <c r="Y151" s="82"/>
      <c r="Z151" s="82"/>
      <c r="AA151" s="82"/>
      <c r="AG151" s="148"/>
      <c r="AH151" s="130" t="s">
        <v>72</v>
      </c>
      <c r="AI151" s="140"/>
      <c r="AJ151" s="84">
        <f>_xlfn.XLOOKUP(AI151,登録都道府県,都道府県コード)</f>
        <v>0</v>
      </c>
    </row>
    <row r="152" spans="1:36" s="14" customFormat="1" ht="15.95" customHeight="1" thickBot="1">
      <c r="C152" s="24"/>
      <c r="D152" s="378" t="s">
        <v>53</v>
      </c>
      <c r="E152" s="378"/>
      <c r="F152" s="378"/>
      <c r="G152" s="25"/>
      <c r="H152" s="127" t="str">
        <f t="shared" ref="H152:AA152" si="27">DBCS(MID($AJ153,COLUMN(H152)-COLUMN($G152),1))</f>
        <v/>
      </c>
      <c r="I152" s="129" t="str">
        <f t="shared" si="27"/>
        <v/>
      </c>
      <c r="J152" s="129" t="str">
        <f t="shared" si="27"/>
        <v/>
      </c>
      <c r="K152" s="129" t="str">
        <f t="shared" si="27"/>
        <v/>
      </c>
      <c r="L152" s="129" t="str">
        <f t="shared" si="27"/>
        <v/>
      </c>
      <c r="M152" s="129" t="str">
        <f t="shared" si="27"/>
        <v/>
      </c>
      <c r="N152" s="129" t="str">
        <f t="shared" si="27"/>
        <v/>
      </c>
      <c r="O152" s="129" t="str">
        <f t="shared" si="27"/>
        <v/>
      </c>
      <c r="P152" s="129" t="str">
        <f t="shared" si="27"/>
        <v/>
      </c>
      <c r="Q152" s="129" t="str">
        <f t="shared" si="27"/>
        <v/>
      </c>
      <c r="R152" s="129" t="str">
        <f t="shared" si="27"/>
        <v/>
      </c>
      <c r="S152" s="129" t="str">
        <f t="shared" si="27"/>
        <v/>
      </c>
      <c r="T152" s="129" t="str">
        <f t="shared" si="27"/>
        <v/>
      </c>
      <c r="U152" s="129" t="str">
        <f t="shared" si="27"/>
        <v/>
      </c>
      <c r="V152" s="129" t="str">
        <f t="shared" si="27"/>
        <v/>
      </c>
      <c r="W152" s="129" t="str">
        <f t="shared" si="27"/>
        <v/>
      </c>
      <c r="X152" s="129" t="str">
        <f t="shared" si="27"/>
        <v/>
      </c>
      <c r="Y152" s="129" t="str">
        <f t="shared" si="27"/>
        <v/>
      </c>
      <c r="Z152" s="129" t="str">
        <f t="shared" si="27"/>
        <v/>
      </c>
      <c r="AA152" s="128" t="str">
        <f t="shared" si="27"/>
        <v/>
      </c>
      <c r="AG152" s="148"/>
      <c r="AH152" s="130" t="s">
        <v>338</v>
      </c>
      <c r="AI152" s="141"/>
      <c r="AJ152" s="2"/>
    </row>
    <row r="153" spans="1:36" s="14" customFormat="1" ht="15.95" customHeight="1" thickBot="1">
      <c r="C153" s="24"/>
      <c r="D153" s="378" t="s">
        <v>12</v>
      </c>
      <c r="E153" s="378"/>
      <c r="F153" s="378"/>
      <c r="G153" s="25"/>
      <c r="H153" s="127" t="str">
        <f t="shared" ref="H153:AA153" si="28">DBCS(MID($AI154,COLUMN(H153)-COLUMN($G153),1))</f>
        <v/>
      </c>
      <c r="I153" s="129" t="str">
        <f t="shared" si="28"/>
        <v/>
      </c>
      <c r="J153" s="129" t="str">
        <f t="shared" si="28"/>
        <v/>
      </c>
      <c r="K153" s="129" t="str">
        <f t="shared" si="28"/>
        <v/>
      </c>
      <c r="L153" s="129" t="str">
        <f t="shared" si="28"/>
        <v/>
      </c>
      <c r="M153" s="129" t="str">
        <f t="shared" si="28"/>
        <v/>
      </c>
      <c r="N153" s="129" t="str">
        <f t="shared" si="28"/>
        <v/>
      </c>
      <c r="O153" s="129" t="str">
        <f t="shared" si="28"/>
        <v/>
      </c>
      <c r="P153" s="129" t="str">
        <f t="shared" si="28"/>
        <v/>
      </c>
      <c r="Q153" s="129" t="str">
        <f t="shared" si="28"/>
        <v/>
      </c>
      <c r="R153" s="129" t="str">
        <f t="shared" si="28"/>
        <v/>
      </c>
      <c r="S153" s="129" t="str">
        <f t="shared" si="28"/>
        <v/>
      </c>
      <c r="T153" s="129" t="str">
        <f t="shared" si="28"/>
        <v/>
      </c>
      <c r="U153" s="129" t="str">
        <f t="shared" si="28"/>
        <v/>
      </c>
      <c r="V153" s="129" t="str">
        <f t="shared" si="28"/>
        <v/>
      </c>
      <c r="W153" s="129" t="str">
        <f t="shared" si="28"/>
        <v/>
      </c>
      <c r="X153" s="129" t="str">
        <f t="shared" si="28"/>
        <v/>
      </c>
      <c r="Y153" s="129" t="str">
        <f t="shared" si="28"/>
        <v/>
      </c>
      <c r="Z153" s="129" t="str">
        <f t="shared" si="28"/>
        <v/>
      </c>
      <c r="AA153" s="128" t="str">
        <f t="shared" si="28"/>
        <v/>
      </c>
      <c r="AC153" s="302" t="s">
        <v>37</v>
      </c>
      <c r="AD153" s="302"/>
      <c r="AE153" s="302"/>
      <c r="AG153" s="148"/>
      <c r="AH153" s="2" t="s">
        <v>50</v>
      </c>
      <c r="AI153" s="142"/>
      <c r="AJ153" s="2" t="str">
        <f>ASC(AI153)</f>
        <v/>
      </c>
    </row>
    <row r="154" spans="1:36" s="14" customFormat="1" ht="15.95" customHeight="1" thickBot="1">
      <c r="C154" s="24"/>
      <c r="D154" s="378" t="s">
        <v>36</v>
      </c>
      <c r="E154" s="378"/>
      <c r="F154" s="378"/>
      <c r="G154" s="25"/>
      <c r="H154" s="112" t="str">
        <f>DBCS(MID($AJ155,1,1))</f>
        <v/>
      </c>
      <c r="I154" s="81" t="s">
        <v>52</v>
      </c>
      <c r="J154" s="127" t="str">
        <f>DBCS(MID($AJ155,2,1))</f>
        <v/>
      </c>
      <c r="K154" s="128" t="str">
        <f>DBCS(MID($AJ155,3,1))</f>
        <v/>
      </c>
      <c r="L154" s="81" t="s">
        <v>39</v>
      </c>
      <c r="M154" s="127" t="str">
        <f>DBCS(MID($AJ155,4,1))</f>
        <v/>
      </c>
      <c r="N154" s="128" t="str">
        <f>DBCS(MID($AJ155,5,1))</f>
        <v/>
      </c>
      <c r="O154" s="81" t="s">
        <v>40</v>
      </c>
      <c r="P154" s="127" t="str">
        <f>DBCS(MID($AJ155,6,1))</f>
        <v/>
      </c>
      <c r="Q154" s="128" t="str">
        <f>DBCS(MID($AJ155,7,1))</f>
        <v/>
      </c>
      <c r="R154" s="82" t="s">
        <v>41</v>
      </c>
      <c r="S154" s="82"/>
      <c r="T154" s="82"/>
      <c r="U154" s="82"/>
      <c r="V154" s="82"/>
      <c r="W154" s="82"/>
      <c r="X154" s="82"/>
      <c r="Y154" s="82"/>
      <c r="Z154" s="82"/>
      <c r="AA154" s="82"/>
      <c r="AD154" s="26" t="s">
        <v>85</v>
      </c>
      <c r="AG154" s="148"/>
      <c r="AH154" s="2" t="s">
        <v>12</v>
      </c>
      <c r="AI154" s="126"/>
      <c r="AJ154" s="2"/>
    </row>
    <row r="155" spans="1:36" s="14" customFormat="1" ht="15.95" customHeight="1">
      <c r="D155" s="85"/>
      <c r="E155" s="85"/>
      <c r="F155" s="85"/>
      <c r="H155" s="82"/>
      <c r="I155" s="82"/>
      <c r="J155" s="82"/>
      <c r="K155" s="82"/>
      <c r="L155" s="82"/>
      <c r="M155" s="82"/>
      <c r="N155" s="82"/>
      <c r="O155" s="82"/>
      <c r="P155" s="82"/>
      <c r="Q155" s="82"/>
      <c r="R155" s="82"/>
      <c r="S155" s="82"/>
      <c r="T155" s="82"/>
      <c r="U155" s="82"/>
      <c r="V155" s="82"/>
      <c r="W155" s="82"/>
      <c r="X155" s="82"/>
      <c r="Y155" s="82"/>
      <c r="Z155" s="82"/>
      <c r="AA155" s="82"/>
      <c r="AD155" s="32"/>
      <c r="AG155" s="148"/>
      <c r="AH155" s="2" t="s">
        <v>36</v>
      </c>
      <c r="AI155" s="150"/>
      <c r="AJ155" s="2" t="str">
        <f>IF(AI155="","",TEXT(AI155,"geemmdd"))</f>
        <v/>
      </c>
    </row>
    <row r="156" spans="1:36" s="14" customFormat="1" ht="15.95" customHeight="1" thickBot="1">
      <c r="A156" s="302" t="s">
        <v>78</v>
      </c>
      <c r="B156" s="302"/>
      <c r="C156" s="302"/>
      <c r="D156" s="302"/>
      <c r="E156" s="302"/>
      <c r="F156" s="302"/>
      <c r="G156" s="302"/>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row>
    <row r="157" spans="1:36" s="14" customFormat="1" ht="15.95" customHeight="1" thickBot="1">
      <c r="AB157" s="3" t="s">
        <v>29</v>
      </c>
      <c r="AC157" s="4" t="s">
        <v>63</v>
      </c>
      <c r="AD157" s="5" t="s">
        <v>30</v>
      </c>
      <c r="AG157" s="148"/>
      <c r="AJ157" s="2"/>
    </row>
    <row r="158" spans="1:36" s="14" customFormat="1" ht="15.95" customHeight="1">
      <c r="AB158" s="82"/>
      <c r="AC158" s="82"/>
      <c r="AD158" s="82"/>
      <c r="AG158" s="148"/>
      <c r="AJ158" s="2"/>
    </row>
    <row r="159" spans="1:36" s="14" customFormat="1" ht="15.95" customHeight="1" thickBot="1">
      <c r="D159" s="342" t="s">
        <v>17</v>
      </c>
      <c r="E159" s="342"/>
      <c r="F159" s="342"/>
      <c r="G159" s="342"/>
      <c r="K159" s="302" t="s">
        <v>19</v>
      </c>
      <c r="L159" s="302"/>
      <c r="M159" s="302"/>
      <c r="N159" s="302"/>
      <c r="O159" s="302"/>
      <c r="P159" s="302"/>
      <c r="Q159" s="302"/>
      <c r="R159" s="302"/>
      <c r="AB159" s="2"/>
      <c r="AC159" s="209"/>
      <c r="AD159" s="2"/>
      <c r="AE159" s="2"/>
      <c r="AF159" s="2"/>
      <c r="AG159" s="269" t="s">
        <v>548</v>
      </c>
      <c r="AH159" s="2"/>
      <c r="AJ159" s="2"/>
    </row>
    <row r="160" spans="1:36" s="14" customFormat="1" ht="15.95" customHeight="1" thickBot="1">
      <c r="C160" s="15" t="s">
        <v>82</v>
      </c>
      <c r="D160" s="18"/>
      <c r="E160" s="18"/>
      <c r="F160" s="18"/>
      <c r="G160" s="18"/>
      <c r="H160" s="19"/>
      <c r="J160" s="127" t="str">
        <f>$R$24</f>
        <v/>
      </c>
      <c r="K160" s="128" t="str">
        <f>$S$24</f>
        <v/>
      </c>
      <c r="L160" s="82" t="s">
        <v>334</v>
      </c>
      <c r="M160" s="81" t="str">
        <f>$U$24</f>
        <v/>
      </c>
      <c r="N160" s="81" t="s">
        <v>335</v>
      </c>
      <c r="O160" s="127" t="str">
        <f>$W$24</f>
        <v/>
      </c>
      <c r="P160" s="129" t="str">
        <f>$X$24</f>
        <v/>
      </c>
      <c r="Q160" s="129" t="str">
        <f>$Y$24</f>
        <v/>
      </c>
      <c r="R160" s="129" t="str">
        <f>$Z$24</f>
        <v/>
      </c>
      <c r="S160" s="129" t="str">
        <f>$AA$24</f>
        <v/>
      </c>
      <c r="T160" s="128" t="str">
        <f>$AB$24</f>
        <v/>
      </c>
      <c r="AG160" s="148"/>
      <c r="AJ160" s="2"/>
    </row>
    <row r="161" spans="1:36" s="14" customFormat="1" ht="15.95" customHeight="1">
      <c r="J161" s="82"/>
      <c r="K161" s="82"/>
      <c r="L161" s="82"/>
      <c r="M161" s="82"/>
      <c r="N161" s="82"/>
      <c r="O161" s="82"/>
      <c r="P161" s="82"/>
      <c r="Q161" s="82"/>
      <c r="R161" s="82"/>
      <c r="S161" s="82"/>
      <c r="AG161" s="148"/>
      <c r="AJ161" s="2"/>
    </row>
    <row r="162" spans="1:36" s="14" customFormat="1" ht="15.95" customHeight="1" thickBot="1">
      <c r="J162" s="82"/>
      <c r="K162" s="82"/>
      <c r="L162" s="82"/>
      <c r="M162" s="82"/>
      <c r="N162" s="82"/>
      <c r="O162" s="82"/>
      <c r="P162" s="82"/>
      <c r="Q162" s="82"/>
      <c r="R162" s="82"/>
      <c r="S162" s="82"/>
      <c r="AG162" s="148"/>
      <c r="AJ162" s="2"/>
    </row>
    <row r="163" spans="1:36" s="14" customFormat="1" ht="15.95" customHeight="1" thickBot="1">
      <c r="A163" s="6" t="s">
        <v>94</v>
      </c>
      <c r="C163" s="312" t="s">
        <v>75</v>
      </c>
      <c r="D163" s="313"/>
      <c r="E163" s="313"/>
      <c r="F163" s="313"/>
      <c r="G163" s="314"/>
      <c r="H163" s="156"/>
      <c r="I163" s="394" t="s">
        <v>76</v>
      </c>
      <c r="J163" s="395"/>
      <c r="K163" s="395"/>
      <c r="L163" s="395"/>
      <c r="M163" s="395"/>
      <c r="N163" s="395"/>
      <c r="O163" s="395"/>
      <c r="P163" s="395"/>
      <c r="Q163" s="395"/>
      <c r="R163" s="395"/>
      <c r="S163" s="396"/>
      <c r="T163" s="20" t="s">
        <v>95</v>
      </c>
      <c r="U163" s="341" t="s">
        <v>71</v>
      </c>
      <c r="V163" s="341"/>
      <c r="W163" s="341"/>
      <c r="X163" s="387"/>
      <c r="Y163" s="27"/>
      <c r="Z163" s="28"/>
      <c r="AA163" s="29"/>
      <c r="AG163" s="148"/>
      <c r="AJ163" s="2"/>
    </row>
    <row r="164" spans="1:36" s="14" customFormat="1" ht="15.95" customHeight="1">
      <c r="C164" s="297" t="s">
        <v>74</v>
      </c>
      <c r="D164" s="298"/>
      <c r="E164" s="298"/>
      <c r="F164" s="298"/>
      <c r="G164" s="299"/>
      <c r="H164" s="388"/>
      <c r="I164" s="389"/>
      <c r="J164" s="389"/>
      <c r="K164" s="389"/>
      <c r="L164" s="389"/>
      <c r="M164" s="389"/>
      <c r="N164" s="389"/>
      <c r="O164" s="389"/>
      <c r="P164" s="389"/>
      <c r="Q164" s="389"/>
      <c r="R164" s="389"/>
      <c r="S164" s="389"/>
      <c r="T164" s="389"/>
      <c r="U164" s="389"/>
      <c r="V164" s="389"/>
      <c r="W164" s="389"/>
      <c r="X164" s="389"/>
      <c r="Y164" s="389"/>
      <c r="Z164" s="389"/>
      <c r="AA164" s="390"/>
      <c r="AG164" s="148"/>
      <c r="AJ164" s="2"/>
    </row>
    <row r="165" spans="1:36" s="14" customFormat="1" ht="15.95" customHeight="1" thickBot="1">
      <c r="C165" s="309"/>
      <c r="D165" s="310"/>
      <c r="E165" s="310"/>
      <c r="F165" s="310"/>
      <c r="G165" s="311"/>
      <c r="H165" s="391"/>
      <c r="I165" s="392"/>
      <c r="J165" s="392"/>
      <c r="K165" s="392"/>
      <c r="L165" s="392"/>
      <c r="M165" s="392"/>
      <c r="N165" s="392"/>
      <c r="O165" s="392"/>
      <c r="P165" s="392"/>
      <c r="Q165" s="392"/>
      <c r="R165" s="392"/>
      <c r="S165" s="392"/>
      <c r="T165" s="392"/>
      <c r="U165" s="392"/>
      <c r="V165" s="392"/>
      <c r="W165" s="392"/>
      <c r="X165" s="392"/>
      <c r="Y165" s="392"/>
      <c r="Z165" s="392"/>
      <c r="AA165" s="393"/>
      <c r="AG165" s="148"/>
      <c r="AJ165" s="2"/>
    </row>
    <row r="166" spans="1:36" s="14" customFormat="1" ht="15.95" customHeight="1">
      <c r="H166" s="83"/>
      <c r="I166" s="83"/>
      <c r="J166" s="83"/>
      <c r="K166" s="83"/>
      <c r="L166" s="83"/>
      <c r="M166" s="83"/>
      <c r="N166" s="83"/>
      <c r="O166" s="83"/>
      <c r="P166" s="83"/>
      <c r="Q166" s="83"/>
      <c r="R166" s="83"/>
      <c r="S166" s="83"/>
      <c r="T166" s="83"/>
      <c r="U166" s="83"/>
      <c r="V166" s="83"/>
      <c r="W166" s="83"/>
      <c r="X166" s="83"/>
      <c r="Y166" s="83"/>
      <c r="Z166" s="83"/>
      <c r="AA166" s="83"/>
      <c r="AG166" s="148"/>
      <c r="AJ166" s="2"/>
    </row>
    <row r="167" spans="1:36" s="14" customFormat="1" ht="15.95" customHeight="1">
      <c r="H167" s="83"/>
      <c r="I167" s="83"/>
      <c r="J167" s="83"/>
      <c r="K167" s="83"/>
      <c r="L167" s="83"/>
      <c r="M167" s="83"/>
      <c r="N167" s="83"/>
      <c r="O167" s="83"/>
      <c r="P167" s="83"/>
      <c r="Q167" s="83"/>
      <c r="R167" s="83"/>
      <c r="S167" s="83"/>
      <c r="T167" s="83"/>
      <c r="U167" s="83"/>
      <c r="V167" s="83"/>
      <c r="W167" s="83"/>
      <c r="X167" s="83"/>
      <c r="Y167" s="83"/>
      <c r="Z167" s="83"/>
      <c r="AA167" s="83"/>
      <c r="AG167" s="148"/>
      <c r="AJ167" s="2"/>
    </row>
    <row r="168" spans="1:36" s="14" customFormat="1" ht="15.95" customHeight="1">
      <c r="AG168" s="148"/>
      <c r="AJ168" s="2"/>
    </row>
    <row r="169" spans="1:36" s="14" customFormat="1" ht="15.95" customHeight="1" thickBot="1">
      <c r="C169" s="14" t="s">
        <v>101</v>
      </c>
      <c r="D169" s="14" t="s">
        <v>105</v>
      </c>
      <c r="AG169" s="148"/>
      <c r="AJ169" s="2"/>
    </row>
    <row r="170" spans="1:36" s="14" customFormat="1" ht="15.95" customHeight="1" thickBot="1">
      <c r="A170" s="6" t="s">
        <v>99</v>
      </c>
      <c r="C170" s="24"/>
      <c r="D170" s="378" t="s">
        <v>38</v>
      </c>
      <c r="E170" s="378"/>
      <c r="F170" s="378"/>
      <c r="G170" s="25"/>
      <c r="H170" s="127" t="str">
        <f>IF(AI171="","",LEFT(AJ171,1))</f>
        <v/>
      </c>
      <c r="I170" s="128" t="str">
        <f>IF(AI171="","",RIGHT(AJ171,1))</f>
        <v/>
      </c>
      <c r="J170" s="82" t="s">
        <v>52</v>
      </c>
      <c r="K170" s="127" t="str">
        <f>IF(LEN(AI172)&gt;=6,LEFT(RIGHT(AI172,6),1),"")</f>
        <v/>
      </c>
      <c r="L170" s="129" t="str">
        <f>IF(LEN(AI172)&gt;=5,LEFT(RIGHT(AI172,5),1),"")</f>
        <v/>
      </c>
      <c r="M170" s="129" t="str">
        <f>IF(LEN(AI172)&gt;=4,LEFT(RIGHT(AI172,4),1),"")</f>
        <v/>
      </c>
      <c r="N170" s="129" t="str">
        <f>IF(LEN(AI172)&gt;=3,LEFT(RIGHT(AI172,3),1),"")</f>
        <v/>
      </c>
      <c r="O170" s="129" t="str">
        <f>IF(LEN(AI172)&gt;=2,LEFT(RIGHT(AI172,2),1),"")</f>
        <v/>
      </c>
      <c r="P170" s="128" t="str">
        <f>IF(AI172="","",RIGHT(AI172,1))</f>
        <v/>
      </c>
      <c r="Q170" s="82" t="s">
        <v>52</v>
      </c>
      <c r="R170" s="7"/>
      <c r="S170" s="82"/>
      <c r="T170" s="82"/>
      <c r="U170" s="82"/>
      <c r="V170" s="82"/>
      <c r="W170" s="82"/>
      <c r="X170" s="82"/>
      <c r="Y170" s="82"/>
      <c r="Z170" s="82"/>
      <c r="AA170" s="82"/>
      <c r="AG170" s="148"/>
      <c r="AH170" s="2" t="s">
        <v>415</v>
      </c>
      <c r="AI170" s="2"/>
      <c r="AJ170" s="2"/>
    </row>
    <row r="171" spans="1:36" s="14" customFormat="1" ht="15.95" customHeight="1" thickBot="1">
      <c r="C171" s="24"/>
      <c r="D171" s="378" t="s">
        <v>53</v>
      </c>
      <c r="E171" s="378"/>
      <c r="F171" s="378"/>
      <c r="G171" s="25"/>
      <c r="H171" s="127" t="str">
        <f>DBCS(MID($AJ173,COLUMN(H171)-COLUMN($G171),1))</f>
        <v/>
      </c>
      <c r="I171" s="129" t="str">
        <f t="shared" ref="I171:AA171" si="29">DBCS(MID($AJ173,COLUMN(I171)-COLUMN($G171),1))</f>
        <v/>
      </c>
      <c r="J171" s="129" t="str">
        <f t="shared" si="29"/>
        <v/>
      </c>
      <c r="K171" s="129" t="str">
        <f t="shared" si="29"/>
        <v/>
      </c>
      <c r="L171" s="129" t="str">
        <f t="shared" si="29"/>
        <v/>
      </c>
      <c r="M171" s="129" t="str">
        <f t="shared" si="29"/>
        <v/>
      </c>
      <c r="N171" s="129" t="str">
        <f t="shared" si="29"/>
        <v/>
      </c>
      <c r="O171" s="129" t="str">
        <f t="shared" si="29"/>
        <v/>
      </c>
      <c r="P171" s="129" t="str">
        <f t="shared" si="29"/>
        <v/>
      </c>
      <c r="Q171" s="129" t="str">
        <f t="shared" si="29"/>
        <v/>
      </c>
      <c r="R171" s="129" t="str">
        <f t="shared" si="29"/>
        <v/>
      </c>
      <c r="S171" s="129" t="str">
        <f t="shared" si="29"/>
        <v/>
      </c>
      <c r="T171" s="129" t="str">
        <f t="shared" si="29"/>
        <v/>
      </c>
      <c r="U171" s="129" t="str">
        <f t="shared" si="29"/>
        <v/>
      </c>
      <c r="V171" s="129" t="str">
        <f t="shared" si="29"/>
        <v/>
      </c>
      <c r="W171" s="129" t="str">
        <f t="shared" si="29"/>
        <v/>
      </c>
      <c r="X171" s="129" t="str">
        <f t="shared" si="29"/>
        <v/>
      </c>
      <c r="Y171" s="129" t="str">
        <f t="shared" si="29"/>
        <v/>
      </c>
      <c r="Z171" s="129" t="str">
        <f t="shared" si="29"/>
        <v/>
      </c>
      <c r="AA171" s="128" t="str">
        <f t="shared" si="29"/>
        <v/>
      </c>
      <c r="AG171" s="148"/>
      <c r="AH171" s="130" t="s">
        <v>72</v>
      </c>
      <c r="AI171" s="140"/>
      <c r="AJ171" s="84">
        <f>_xlfn.XLOOKUP(AI171,登録都道府県,都道府県コード)</f>
        <v>0</v>
      </c>
    </row>
    <row r="172" spans="1:36" s="14" customFormat="1" ht="15.95" customHeight="1" thickBot="1">
      <c r="C172" s="24"/>
      <c r="D172" s="378" t="s">
        <v>12</v>
      </c>
      <c r="E172" s="378"/>
      <c r="F172" s="378"/>
      <c r="G172" s="25"/>
      <c r="H172" s="127" t="str">
        <f>DBCS(MID($AI174,COLUMN(H172)-COLUMN($G172),1))</f>
        <v/>
      </c>
      <c r="I172" s="129" t="str">
        <f t="shared" ref="I172:AA172" si="30">DBCS(MID($AI174,COLUMN(I172)-COLUMN($G172),1))</f>
        <v/>
      </c>
      <c r="J172" s="129" t="str">
        <f t="shared" si="30"/>
        <v/>
      </c>
      <c r="K172" s="129" t="str">
        <f t="shared" si="30"/>
        <v/>
      </c>
      <c r="L172" s="129" t="str">
        <f t="shared" si="30"/>
        <v/>
      </c>
      <c r="M172" s="129" t="str">
        <f t="shared" si="30"/>
        <v/>
      </c>
      <c r="N172" s="129" t="str">
        <f t="shared" si="30"/>
        <v/>
      </c>
      <c r="O172" s="129" t="str">
        <f t="shared" si="30"/>
        <v/>
      </c>
      <c r="P172" s="129" t="str">
        <f t="shared" si="30"/>
        <v/>
      </c>
      <c r="Q172" s="129" t="str">
        <f t="shared" si="30"/>
        <v/>
      </c>
      <c r="R172" s="129" t="str">
        <f t="shared" si="30"/>
        <v/>
      </c>
      <c r="S172" s="129" t="str">
        <f t="shared" si="30"/>
        <v/>
      </c>
      <c r="T172" s="129" t="str">
        <f t="shared" si="30"/>
        <v/>
      </c>
      <c r="U172" s="129" t="str">
        <f t="shared" si="30"/>
        <v/>
      </c>
      <c r="V172" s="129" t="str">
        <f t="shared" si="30"/>
        <v/>
      </c>
      <c r="W172" s="129" t="str">
        <f t="shared" si="30"/>
        <v/>
      </c>
      <c r="X172" s="129" t="str">
        <f t="shared" si="30"/>
        <v/>
      </c>
      <c r="Y172" s="129" t="str">
        <f t="shared" si="30"/>
        <v/>
      </c>
      <c r="Z172" s="129" t="str">
        <f t="shared" si="30"/>
        <v/>
      </c>
      <c r="AA172" s="128" t="str">
        <f t="shared" si="30"/>
        <v/>
      </c>
      <c r="AC172" s="302" t="s">
        <v>37</v>
      </c>
      <c r="AD172" s="302"/>
      <c r="AE172" s="302"/>
      <c r="AG172" s="148"/>
      <c r="AH172" s="130" t="s">
        <v>338</v>
      </c>
      <c r="AI172" s="141"/>
      <c r="AJ172" s="2"/>
    </row>
    <row r="173" spans="1:36" s="14" customFormat="1" ht="15.95" customHeight="1" thickBot="1">
      <c r="C173" s="24"/>
      <c r="D173" s="378" t="s">
        <v>36</v>
      </c>
      <c r="E173" s="378"/>
      <c r="F173" s="378"/>
      <c r="G173" s="25"/>
      <c r="H173" s="112" t="str">
        <f>DBCS(MID($AJ175,1,1))</f>
        <v/>
      </c>
      <c r="I173" s="81" t="s">
        <v>52</v>
      </c>
      <c r="J173" s="127" t="str">
        <f>DBCS(MID($AJ175,2,1))</f>
        <v/>
      </c>
      <c r="K173" s="128" t="str">
        <f>DBCS(MID($AJ175,3,1))</f>
        <v/>
      </c>
      <c r="L173" s="81" t="s">
        <v>39</v>
      </c>
      <c r="M173" s="127" t="str">
        <f>DBCS(MID($AJ175,4,1))</f>
        <v/>
      </c>
      <c r="N173" s="128" t="str">
        <f>DBCS(MID($AJ175,5,1))</f>
        <v/>
      </c>
      <c r="O173" s="81" t="s">
        <v>40</v>
      </c>
      <c r="P173" s="127" t="str">
        <f>DBCS(MID($AJ175,6,1))</f>
        <v/>
      </c>
      <c r="Q173" s="128" t="str">
        <f>DBCS(MID($AJ175,7,1))</f>
        <v/>
      </c>
      <c r="R173" s="82" t="s">
        <v>41</v>
      </c>
      <c r="S173" s="82"/>
      <c r="T173" s="82"/>
      <c r="U173" s="82"/>
      <c r="V173" s="82"/>
      <c r="W173" s="82"/>
      <c r="X173" s="82"/>
      <c r="Y173" s="82"/>
      <c r="Z173" s="82"/>
      <c r="AA173" s="82"/>
      <c r="AD173" s="26" t="s">
        <v>85</v>
      </c>
      <c r="AG173" s="148"/>
      <c r="AH173" s="2" t="s">
        <v>50</v>
      </c>
      <c r="AI173" s="142"/>
      <c r="AJ173" s="2" t="str">
        <f>ASC(AI173)</f>
        <v/>
      </c>
    </row>
    <row r="174" spans="1:36" s="14" customFormat="1" ht="15.95" customHeight="1">
      <c r="AG174" s="148"/>
      <c r="AH174" s="2" t="s">
        <v>12</v>
      </c>
      <c r="AI174" s="126"/>
      <c r="AJ174" s="2"/>
    </row>
    <row r="175" spans="1:36" s="14" customFormat="1" ht="15.95" customHeight="1">
      <c r="AG175" s="148"/>
      <c r="AH175" s="2" t="s">
        <v>36</v>
      </c>
      <c r="AI175" s="150"/>
      <c r="AJ175" s="2" t="str">
        <f>IF(AI175="","",TEXT(AI175,"geemmdd"))</f>
        <v/>
      </c>
    </row>
    <row r="176" spans="1:36" s="14" customFormat="1" ht="15.95" customHeight="1" thickBot="1">
      <c r="AG176" s="148"/>
      <c r="AJ176" s="2"/>
    </row>
    <row r="177" spans="1:36" s="14" customFormat="1" ht="15.95" customHeight="1" thickBot="1">
      <c r="A177" s="6" t="s">
        <v>100</v>
      </c>
      <c r="C177" s="24"/>
      <c r="D177" s="378" t="s">
        <v>38</v>
      </c>
      <c r="E177" s="378"/>
      <c r="F177" s="378"/>
      <c r="G177" s="25"/>
      <c r="H177" s="127" t="str">
        <f>IF(AI178="","",LEFT(AJ178,1))</f>
        <v/>
      </c>
      <c r="I177" s="128" t="str">
        <f>IF(AI178="","",RIGHT(AJ178,1))</f>
        <v/>
      </c>
      <c r="J177" s="82" t="s">
        <v>52</v>
      </c>
      <c r="K177" s="127" t="str">
        <f>IF(LEN(AI179)&gt;=6,LEFT(RIGHT(AI179,6),1),"")</f>
        <v/>
      </c>
      <c r="L177" s="129" t="str">
        <f>IF(LEN(AI179)&gt;=5,LEFT(RIGHT(AI179,5),1),"")</f>
        <v/>
      </c>
      <c r="M177" s="129" t="str">
        <f>IF(LEN(AI179)&gt;=4,LEFT(RIGHT(AI179,4),1),"")</f>
        <v/>
      </c>
      <c r="N177" s="129" t="str">
        <f>IF(LEN(AI179)&gt;=3,LEFT(RIGHT(AI179,3),1),"")</f>
        <v/>
      </c>
      <c r="O177" s="129" t="str">
        <f>IF(LEN(AI179)&gt;=2,LEFT(RIGHT(AI179,2),1),"")</f>
        <v/>
      </c>
      <c r="P177" s="128" t="str">
        <f>IF(AI179="","",RIGHT(AI179,1))</f>
        <v/>
      </c>
      <c r="Q177" s="82" t="s">
        <v>52</v>
      </c>
      <c r="R177" s="7"/>
      <c r="S177" s="82"/>
      <c r="T177" s="82"/>
      <c r="U177" s="82"/>
      <c r="V177" s="82"/>
      <c r="W177" s="82"/>
      <c r="X177" s="82"/>
      <c r="Y177" s="82"/>
      <c r="Z177" s="82"/>
      <c r="AA177" s="82"/>
      <c r="AG177" s="148"/>
      <c r="AH177" s="2" t="s">
        <v>415</v>
      </c>
      <c r="AI177" s="2"/>
      <c r="AJ177" s="2"/>
    </row>
    <row r="178" spans="1:36" s="14" customFormat="1" ht="15.95" customHeight="1" thickBot="1">
      <c r="C178" s="24"/>
      <c r="D178" s="378" t="s">
        <v>53</v>
      </c>
      <c r="E178" s="378"/>
      <c r="F178" s="378"/>
      <c r="G178" s="25"/>
      <c r="H178" s="127" t="str">
        <f>DBCS(MID($AJ180,COLUMN(H178)-COLUMN($G178),1))</f>
        <v/>
      </c>
      <c r="I178" s="129" t="str">
        <f t="shared" ref="I178:AA178" si="31">DBCS(MID($AJ180,COLUMN(I178)-COLUMN($G178),1))</f>
        <v/>
      </c>
      <c r="J178" s="129" t="str">
        <f t="shared" si="31"/>
        <v/>
      </c>
      <c r="K178" s="129" t="str">
        <f t="shared" si="31"/>
        <v/>
      </c>
      <c r="L178" s="129" t="str">
        <f t="shared" si="31"/>
        <v/>
      </c>
      <c r="M178" s="129" t="str">
        <f t="shared" si="31"/>
        <v/>
      </c>
      <c r="N178" s="129" t="str">
        <f t="shared" si="31"/>
        <v/>
      </c>
      <c r="O178" s="129" t="str">
        <f t="shared" si="31"/>
        <v/>
      </c>
      <c r="P178" s="129" t="str">
        <f t="shared" si="31"/>
        <v/>
      </c>
      <c r="Q178" s="129" t="str">
        <f t="shared" si="31"/>
        <v/>
      </c>
      <c r="R178" s="129" t="str">
        <f t="shared" si="31"/>
        <v/>
      </c>
      <c r="S178" s="129" t="str">
        <f t="shared" si="31"/>
        <v/>
      </c>
      <c r="T178" s="129" t="str">
        <f t="shared" si="31"/>
        <v/>
      </c>
      <c r="U178" s="129" t="str">
        <f t="shared" si="31"/>
        <v/>
      </c>
      <c r="V178" s="129" t="str">
        <f t="shared" si="31"/>
        <v/>
      </c>
      <c r="W178" s="129" t="str">
        <f t="shared" si="31"/>
        <v/>
      </c>
      <c r="X178" s="129" t="str">
        <f t="shared" si="31"/>
        <v/>
      </c>
      <c r="Y178" s="129" t="str">
        <f t="shared" si="31"/>
        <v/>
      </c>
      <c r="Z178" s="129" t="str">
        <f t="shared" si="31"/>
        <v/>
      </c>
      <c r="AA178" s="128" t="str">
        <f t="shared" si="31"/>
        <v/>
      </c>
      <c r="AG178" s="148"/>
      <c r="AH178" s="130" t="s">
        <v>72</v>
      </c>
      <c r="AI178" s="140"/>
      <c r="AJ178" s="84">
        <f>_xlfn.XLOOKUP(AI178,登録都道府県,都道府県コード)</f>
        <v>0</v>
      </c>
    </row>
    <row r="179" spans="1:36" s="14" customFormat="1" ht="15.95" customHeight="1" thickBot="1">
      <c r="C179" s="24"/>
      <c r="D179" s="378" t="s">
        <v>12</v>
      </c>
      <c r="E179" s="378"/>
      <c r="F179" s="378"/>
      <c r="G179" s="25"/>
      <c r="H179" s="127" t="str">
        <f>DBCS(MID($AI181,COLUMN(H179)-COLUMN($G179),1))</f>
        <v/>
      </c>
      <c r="I179" s="129" t="str">
        <f t="shared" ref="I179:AA179" si="32">DBCS(MID($AI181,COLUMN(I179)-COLUMN($G179),1))</f>
        <v/>
      </c>
      <c r="J179" s="129" t="str">
        <f t="shared" si="32"/>
        <v/>
      </c>
      <c r="K179" s="129" t="str">
        <f t="shared" si="32"/>
        <v/>
      </c>
      <c r="L179" s="129" t="str">
        <f t="shared" si="32"/>
        <v/>
      </c>
      <c r="M179" s="129" t="str">
        <f t="shared" si="32"/>
        <v/>
      </c>
      <c r="N179" s="129" t="str">
        <f t="shared" si="32"/>
        <v/>
      </c>
      <c r="O179" s="129" t="str">
        <f t="shared" si="32"/>
        <v/>
      </c>
      <c r="P179" s="129" t="str">
        <f t="shared" si="32"/>
        <v/>
      </c>
      <c r="Q179" s="129" t="str">
        <f t="shared" si="32"/>
        <v/>
      </c>
      <c r="R179" s="129" t="str">
        <f t="shared" si="32"/>
        <v/>
      </c>
      <c r="S179" s="129" t="str">
        <f t="shared" si="32"/>
        <v/>
      </c>
      <c r="T179" s="129" t="str">
        <f t="shared" si="32"/>
        <v/>
      </c>
      <c r="U179" s="129" t="str">
        <f t="shared" si="32"/>
        <v/>
      </c>
      <c r="V179" s="129" t="str">
        <f t="shared" si="32"/>
        <v/>
      </c>
      <c r="W179" s="129" t="str">
        <f t="shared" si="32"/>
        <v/>
      </c>
      <c r="X179" s="129" t="str">
        <f t="shared" si="32"/>
        <v/>
      </c>
      <c r="Y179" s="129" t="str">
        <f t="shared" si="32"/>
        <v/>
      </c>
      <c r="Z179" s="129" t="str">
        <f t="shared" si="32"/>
        <v/>
      </c>
      <c r="AA179" s="128" t="str">
        <f t="shared" si="32"/>
        <v/>
      </c>
      <c r="AC179" s="302" t="s">
        <v>37</v>
      </c>
      <c r="AD179" s="302"/>
      <c r="AE179" s="302"/>
      <c r="AG179" s="148"/>
      <c r="AH179" s="130" t="s">
        <v>338</v>
      </c>
      <c r="AI179" s="141"/>
      <c r="AJ179" s="2"/>
    </row>
    <row r="180" spans="1:36" s="14" customFormat="1" ht="15.95" customHeight="1" thickBot="1">
      <c r="C180" s="24"/>
      <c r="D180" s="378" t="s">
        <v>36</v>
      </c>
      <c r="E180" s="378"/>
      <c r="F180" s="378"/>
      <c r="G180" s="25"/>
      <c r="H180" s="112" t="str">
        <f>DBCS(MID($AJ182,1,1))</f>
        <v/>
      </c>
      <c r="I180" s="81" t="s">
        <v>52</v>
      </c>
      <c r="J180" s="127" t="str">
        <f>DBCS(MID($AJ182,2,1))</f>
        <v/>
      </c>
      <c r="K180" s="128" t="str">
        <f>DBCS(MID($AJ182,3,1))</f>
        <v/>
      </c>
      <c r="L180" s="81" t="s">
        <v>39</v>
      </c>
      <c r="M180" s="127" t="str">
        <f>DBCS(MID($AJ182,4,1))</f>
        <v/>
      </c>
      <c r="N180" s="128" t="str">
        <f>DBCS(MID($AJ182,5,1))</f>
        <v/>
      </c>
      <c r="O180" s="81" t="s">
        <v>40</v>
      </c>
      <c r="P180" s="127" t="str">
        <f>DBCS(MID($AJ182,6,1))</f>
        <v/>
      </c>
      <c r="Q180" s="128" t="str">
        <f>DBCS(MID($AJ182,7,1))</f>
        <v/>
      </c>
      <c r="R180" s="82" t="s">
        <v>41</v>
      </c>
      <c r="S180" s="82"/>
      <c r="T180" s="82"/>
      <c r="U180" s="82"/>
      <c r="V180" s="82"/>
      <c r="W180" s="82"/>
      <c r="X180" s="82"/>
      <c r="Y180" s="82"/>
      <c r="Z180" s="82"/>
      <c r="AA180" s="82"/>
      <c r="AD180" s="26" t="s">
        <v>85</v>
      </c>
      <c r="AG180" s="148"/>
      <c r="AH180" s="2" t="s">
        <v>50</v>
      </c>
      <c r="AI180" s="142"/>
      <c r="AJ180" s="2" t="str">
        <f>ASC(AI180)</f>
        <v/>
      </c>
    </row>
    <row r="181" spans="1:36" s="14" customFormat="1" ht="15.95" customHeight="1">
      <c r="AG181" s="148"/>
      <c r="AH181" s="2" t="s">
        <v>12</v>
      </c>
      <c r="AI181" s="126"/>
      <c r="AJ181" s="2"/>
    </row>
    <row r="182" spans="1:36" s="14" customFormat="1" ht="15.95" customHeight="1">
      <c r="AG182" s="148"/>
      <c r="AH182" s="2" t="s">
        <v>36</v>
      </c>
      <c r="AI182" s="150"/>
      <c r="AJ182" s="2" t="str">
        <f>IF(AI182="","",TEXT(AI182,"geemmdd"))</f>
        <v/>
      </c>
    </row>
    <row r="183" spans="1:36" s="14" customFormat="1" ht="15.95" customHeight="1" thickBot="1">
      <c r="AG183" s="148"/>
      <c r="AJ183" s="2"/>
    </row>
    <row r="184" spans="1:36" s="14" customFormat="1" ht="15.95" customHeight="1" thickBot="1">
      <c r="A184" s="6" t="s">
        <v>100</v>
      </c>
      <c r="C184" s="24"/>
      <c r="D184" s="378" t="s">
        <v>38</v>
      </c>
      <c r="E184" s="378"/>
      <c r="F184" s="378"/>
      <c r="G184" s="25"/>
      <c r="H184" s="127" t="str">
        <f>IF(AI185="","",LEFT(AJ185,1))</f>
        <v/>
      </c>
      <c r="I184" s="128" t="str">
        <f>IF(AI185="","",RIGHT(AJ185,1))</f>
        <v/>
      </c>
      <c r="J184" s="82" t="s">
        <v>52</v>
      </c>
      <c r="K184" s="127" t="str">
        <f>IF(LEN(AI186)&gt;=6,LEFT(RIGHT(AI186,6),1),"")</f>
        <v/>
      </c>
      <c r="L184" s="129" t="str">
        <f>IF(LEN(AI186)&gt;=5,LEFT(RIGHT(AI186,5),1),"")</f>
        <v/>
      </c>
      <c r="M184" s="129" t="str">
        <f>IF(LEN(AI186)&gt;=4,LEFT(RIGHT(AI186,4),1),"")</f>
        <v/>
      </c>
      <c r="N184" s="129" t="str">
        <f>IF(LEN(AI186)&gt;=3,LEFT(RIGHT(AI186,3),1),"")</f>
        <v/>
      </c>
      <c r="O184" s="129" t="str">
        <f>IF(LEN(AI186)&gt;=2,LEFT(RIGHT(AI186,2),1),"")</f>
        <v/>
      </c>
      <c r="P184" s="128" t="str">
        <f>IF(AI186="","",RIGHT(AI186,1))</f>
        <v/>
      </c>
      <c r="Q184" s="82" t="s">
        <v>52</v>
      </c>
      <c r="R184" s="7"/>
      <c r="S184" s="82"/>
      <c r="T184" s="82"/>
      <c r="U184" s="82"/>
      <c r="V184" s="82"/>
      <c r="W184" s="82"/>
      <c r="X184" s="82"/>
      <c r="Y184" s="82"/>
      <c r="Z184" s="82"/>
      <c r="AA184" s="82"/>
      <c r="AG184" s="148"/>
      <c r="AH184" s="2" t="s">
        <v>415</v>
      </c>
      <c r="AI184" s="2"/>
      <c r="AJ184" s="2"/>
    </row>
    <row r="185" spans="1:36" s="14" customFormat="1" ht="15.95" customHeight="1" thickBot="1">
      <c r="C185" s="24"/>
      <c r="D185" s="378" t="s">
        <v>53</v>
      </c>
      <c r="E185" s="378"/>
      <c r="F185" s="378"/>
      <c r="G185" s="25"/>
      <c r="H185" s="127" t="str">
        <f>DBCS(MID($AJ187,COLUMN(H185)-COLUMN($G185),1))</f>
        <v/>
      </c>
      <c r="I185" s="129" t="str">
        <f t="shared" ref="I185:AA185" si="33">DBCS(MID($AJ187,COLUMN(I185)-COLUMN($G185),1))</f>
        <v/>
      </c>
      <c r="J185" s="129" t="str">
        <f t="shared" si="33"/>
        <v/>
      </c>
      <c r="K185" s="129" t="str">
        <f t="shared" si="33"/>
        <v/>
      </c>
      <c r="L185" s="129" t="str">
        <f t="shared" si="33"/>
        <v/>
      </c>
      <c r="M185" s="129" t="str">
        <f t="shared" si="33"/>
        <v/>
      </c>
      <c r="N185" s="129" t="str">
        <f t="shared" si="33"/>
        <v/>
      </c>
      <c r="O185" s="129" t="str">
        <f t="shared" si="33"/>
        <v/>
      </c>
      <c r="P185" s="129" t="str">
        <f t="shared" si="33"/>
        <v/>
      </c>
      <c r="Q185" s="129" t="str">
        <f t="shared" si="33"/>
        <v/>
      </c>
      <c r="R185" s="129" t="str">
        <f t="shared" si="33"/>
        <v/>
      </c>
      <c r="S185" s="129" t="str">
        <f t="shared" si="33"/>
        <v/>
      </c>
      <c r="T185" s="129" t="str">
        <f t="shared" si="33"/>
        <v/>
      </c>
      <c r="U185" s="129" t="str">
        <f t="shared" si="33"/>
        <v/>
      </c>
      <c r="V185" s="129" t="str">
        <f t="shared" si="33"/>
        <v/>
      </c>
      <c r="W185" s="129" t="str">
        <f t="shared" si="33"/>
        <v/>
      </c>
      <c r="X185" s="129" t="str">
        <f t="shared" si="33"/>
        <v/>
      </c>
      <c r="Y185" s="129" t="str">
        <f t="shared" si="33"/>
        <v/>
      </c>
      <c r="Z185" s="129" t="str">
        <f t="shared" si="33"/>
        <v/>
      </c>
      <c r="AA185" s="128" t="str">
        <f t="shared" si="33"/>
        <v/>
      </c>
      <c r="AG185" s="148"/>
      <c r="AH185" s="130" t="s">
        <v>72</v>
      </c>
      <c r="AI185" s="140"/>
      <c r="AJ185" s="84">
        <f>_xlfn.XLOOKUP(AI185,登録都道府県,都道府県コード)</f>
        <v>0</v>
      </c>
    </row>
    <row r="186" spans="1:36" s="14" customFormat="1" ht="15.95" customHeight="1" thickBot="1">
      <c r="C186" s="24"/>
      <c r="D186" s="378" t="s">
        <v>12</v>
      </c>
      <c r="E186" s="378"/>
      <c r="F186" s="378"/>
      <c r="G186" s="25"/>
      <c r="H186" s="127" t="str">
        <f>DBCS(MID($AI188,COLUMN(H186)-COLUMN($G186),1))</f>
        <v/>
      </c>
      <c r="I186" s="129" t="str">
        <f t="shared" ref="I186:AA186" si="34">DBCS(MID($AI188,COLUMN(I186)-COLUMN($G186),1))</f>
        <v/>
      </c>
      <c r="J186" s="129" t="str">
        <f t="shared" si="34"/>
        <v/>
      </c>
      <c r="K186" s="129" t="str">
        <f t="shared" si="34"/>
        <v/>
      </c>
      <c r="L186" s="129" t="str">
        <f t="shared" si="34"/>
        <v/>
      </c>
      <c r="M186" s="129" t="str">
        <f t="shared" si="34"/>
        <v/>
      </c>
      <c r="N186" s="129" t="str">
        <f t="shared" si="34"/>
        <v/>
      </c>
      <c r="O186" s="129" t="str">
        <f t="shared" si="34"/>
        <v/>
      </c>
      <c r="P186" s="129" t="str">
        <f t="shared" si="34"/>
        <v/>
      </c>
      <c r="Q186" s="129" t="str">
        <f t="shared" si="34"/>
        <v/>
      </c>
      <c r="R186" s="129" t="str">
        <f t="shared" si="34"/>
        <v/>
      </c>
      <c r="S186" s="129" t="str">
        <f t="shared" si="34"/>
        <v/>
      </c>
      <c r="T186" s="129" t="str">
        <f t="shared" si="34"/>
        <v/>
      </c>
      <c r="U186" s="129" t="str">
        <f t="shared" si="34"/>
        <v/>
      </c>
      <c r="V186" s="129" t="str">
        <f t="shared" si="34"/>
        <v/>
      </c>
      <c r="W186" s="129" t="str">
        <f t="shared" si="34"/>
        <v/>
      </c>
      <c r="X186" s="129" t="str">
        <f t="shared" si="34"/>
        <v/>
      </c>
      <c r="Y186" s="129" t="str">
        <f t="shared" si="34"/>
        <v/>
      </c>
      <c r="Z186" s="129" t="str">
        <f t="shared" si="34"/>
        <v/>
      </c>
      <c r="AA186" s="128" t="str">
        <f t="shared" si="34"/>
        <v/>
      </c>
      <c r="AC186" s="302" t="s">
        <v>37</v>
      </c>
      <c r="AD186" s="302"/>
      <c r="AE186" s="302"/>
      <c r="AG186" s="148"/>
      <c r="AH186" s="130" t="s">
        <v>338</v>
      </c>
      <c r="AI186" s="141"/>
      <c r="AJ186" s="2"/>
    </row>
    <row r="187" spans="1:36" s="14" customFormat="1" ht="15.95" customHeight="1" thickBot="1">
      <c r="C187" s="24"/>
      <c r="D187" s="378" t="s">
        <v>36</v>
      </c>
      <c r="E187" s="378"/>
      <c r="F187" s="378"/>
      <c r="G187" s="25"/>
      <c r="H187" s="112" t="str">
        <f>DBCS(MID($AJ189,1,1))</f>
        <v/>
      </c>
      <c r="I187" s="81" t="s">
        <v>52</v>
      </c>
      <c r="J187" s="127" t="str">
        <f>DBCS(MID($AJ189,2,1))</f>
        <v/>
      </c>
      <c r="K187" s="128" t="str">
        <f>DBCS(MID($AJ189,3,1))</f>
        <v/>
      </c>
      <c r="L187" s="81" t="s">
        <v>39</v>
      </c>
      <c r="M187" s="127" t="str">
        <f>DBCS(MID($AJ189,4,1))</f>
        <v/>
      </c>
      <c r="N187" s="128" t="str">
        <f>DBCS(MID($AJ189,5,1))</f>
        <v/>
      </c>
      <c r="O187" s="81" t="s">
        <v>40</v>
      </c>
      <c r="P187" s="127" t="str">
        <f>DBCS(MID($AJ189,6,1))</f>
        <v/>
      </c>
      <c r="Q187" s="128" t="str">
        <f>DBCS(MID($AJ189,7,1))</f>
        <v/>
      </c>
      <c r="R187" s="82" t="s">
        <v>41</v>
      </c>
      <c r="S187" s="82"/>
      <c r="T187" s="82"/>
      <c r="U187" s="82"/>
      <c r="V187" s="82"/>
      <c r="W187" s="82"/>
      <c r="X187" s="82"/>
      <c r="Y187" s="82"/>
      <c r="Z187" s="82"/>
      <c r="AA187" s="82"/>
      <c r="AD187" s="26" t="s">
        <v>85</v>
      </c>
      <c r="AG187" s="148"/>
      <c r="AH187" s="2" t="s">
        <v>50</v>
      </c>
      <c r="AI187" s="142"/>
      <c r="AJ187" s="2" t="str">
        <f>ASC(AI187)</f>
        <v/>
      </c>
    </row>
    <row r="188" spans="1:36" s="14" customFormat="1" ht="15.95" customHeight="1">
      <c r="AG188" s="148"/>
      <c r="AH188" s="2" t="s">
        <v>12</v>
      </c>
      <c r="AI188" s="126"/>
      <c r="AJ188" s="2"/>
    </row>
    <row r="189" spans="1:36" s="14" customFormat="1" ht="15.95" customHeight="1">
      <c r="AG189" s="148"/>
      <c r="AH189" s="2" t="s">
        <v>36</v>
      </c>
      <c r="AI189" s="150"/>
      <c r="AJ189" s="2" t="str">
        <f>IF(AI189="","",TEXT(AI189,"geemmdd"))</f>
        <v/>
      </c>
    </row>
    <row r="190" spans="1:36" s="14" customFormat="1" ht="15.95" customHeight="1" thickBot="1">
      <c r="AG190" s="148"/>
      <c r="AJ190" s="2"/>
    </row>
    <row r="191" spans="1:36" s="14" customFormat="1" ht="15.95" customHeight="1" thickBot="1">
      <c r="A191" s="6" t="s">
        <v>100</v>
      </c>
      <c r="C191" s="24"/>
      <c r="D191" s="378" t="s">
        <v>38</v>
      </c>
      <c r="E191" s="378"/>
      <c r="F191" s="378"/>
      <c r="G191" s="25"/>
      <c r="H191" s="127" t="str">
        <f>IF(AI192="","",LEFT(AJ192,1))</f>
        <v/>
      </c>
      <c r="I191" s="128" t="str">
        <f>IF(AI192="","",RIGHT(AJ192,1))</f>
        <v/>
      </c>
      <c r="J191" s="82" t="s">
        <v>52</v>
      </c>
      <c r="K191" s="127" t="str">
        <f>IF(LEN(AI193)&gt;=6,LEFT(RIGHT(AI193,6),1),"")</f>
        <v/>
      </c>
      <c r="L191" s="129" t="str">
        <f>IF(LEN(AI193)&gt;=5,LEFT(RIGHT(AI193,5),1),"")</f>
        <v/>
      </c>
      <c r="M191" s="129" t="str">
        <f>IF(LEN(AI193)&gt;=4,LEFT(RIGHT(AI193,4),1),"")</f>
        <v/>
      </c>
      <c r="N191" s="129" t="str">
        <f>IF(LEN(AI193)&gt;=3,LEFT(RIGHT(AI193,3),1),"")</f>
        <v/>
      </c>
      <c r="O191" s="129" t="str">
        <f>IF(LEN(AI193)&gt;=2,LEFT(RIGHT(AI193,2),1),"")</f>
        <v/>
      </c>
      <c r="P191" s="128" t="str">
        <f>IF(AI193="","",RIGHT(AI193,1))</f>
        <v/>
      </c>
      <c r="Q191" s="82" t="s">
        <v>52</v>
      </c>
      <c r="R191" s="7"/>
      <c r="S191" s="82"/>
      <c r="T191" s="82"/>
      <c r="U191" s="82"/>
      <c r="V191" s="82"/>
      <c r="W191" s="82"/>
      <c r="X191" s="82"/>
      <c r="Y191" s="82"/>
      <c r="Z191" s="82"/>
      <c r="AA191" s="82"/>
      <c r="AG191" s="148"/>
      <c r="AH191" s="2" t="s">
        <v>415</v>
      </c>
      <c r="AI191" s="2"/>
      <c r="AJ191" s="2"/>
    </row>
    <row r="192" spans="1:36" s="14" customFormat="1" ht="15.95" customHeight="1" thickBot="1">
      <c r="C192" s="24"/>
      <c r="D192" s="378" t="s">
        <v>53</v>
      </c>
      <c r="E192" s="378"/>
      <c r="F192" s="378"/>
      <c r="G192" s="25"/>
      <c r="H192" s="127" t="str">
        <f>DBCS(MID($AJ194,COLUMN(H192)-COLUMN($G192),1))</f>
        <v/>
      </c>
      <c r="I192" s="129" t="str">
        <f t="shared" ref="I192:AA192" si="35">DBCS(MID($AJ194,COLUMN(I192)-COLUMN($G192),1))</f>
        <v/>
      </c>
      <c r="J192" s="129" t="str">
        <f t="shared" si="35"/>
        <v/>
      </c>
      <c r="K192" s="129" t="str">
        <f t="shared" si="35"/>
        <v/>
      </c>
      <c r="L192" s="129" t="str">
        <f t="shared" si="35"/>
        <v/>
      </c>
      <c r="M192" s="129" t="str">
        <f t="shared" si="35"/>
        <v/>
      </c>
      <c r="N192" s="129" t="str">
        <f t="shared" si="35"/>
        <v/>
      </c>
      <c r="O192" s="129" t="str">
        <f t="shared" si="35"/>
        <v/>
      </c>
      <c r="P192" s="129" t="str">
        <f t="shared" si="35"/>
        <v/>
      </c>
      <c r="Q192" s="129" t="str">
        <f t="shared" si="35"/>
        <v/>
      </c>
      <c r="R192" s="129" t="str">
        <f t="shared" si="35"/>
        <v/>
      </c>
      <c r="S192" s="129" t="str">
        <f t="shared" si="35"/>
        <v/>
      </c>
      <c r="T192" s="129" t="str">
        <f t="shared" si="35"/>
        <v/>
      </c>
      <c r="U192" s="129" t="str">
        <f t="shared" si="35"/>
        <v/>
      </c>
      <c r="V192" s="129" t="str">
        <f t="shared" si="35"/>
        <v/>
      </c>
      <c r="W192" s="129" t="str">
        <f t="shared" si="35"/>
        <v/>
      </c>
      <c r="X192" s="129" t="str">
        <f t="shared" si="35"/>
        <v/>
      </c>
      <c r="Y192" s="129" t="str">
        <f t="shared" si="35"/>
        <v/>
      </c>
      <c r="Z192" s="129" t="str">
        <f t="shared" si="35"/>
        <v/>
      </c>
      <c r="AA192" s="128" t="str">
        <f t="shared" si="35"/>
        <v/>
      </c>
      <c r="AG192" s="148"/>
      <c r="AH192" s="130" t="s">
        <v>72</v>
      </c>
      <c r="AI192" s="140"/>
      <c r="AJ192" s="84">
        <f>_xlfn.XLOOKUP(AI192,登録都道府県,都道府県コード)</f>
        <v>0</v>
      </c>
    </row>
    <row r="193" spans="1:44" s="14" customFormat="1" ht="15.95" customHeight="1" thickBot="1">
      <c r="C193" s="24"/>
      <c r="D193" s="378" t="s">
        <v>12</v>
      </c>
      <c r="E193" s="378"/>
      <c r="F193" s="378"/>
      <c r="G193" s="25"/>
      <c r="H193" s="127" t="str">
        <f>DBCS(MID($AI195,COLUMN(H193)-COLUMN($G193),1))</f>
        <v/>
      </c>
      <c r="I193" s="129" t="str">
        <f t="shared" ref="I193:AA193" si="36">DBCS(MID($AI195,COLUMN(I193)-COLUMN($G193),1))</f>
        <v/>
      </c>
      <c r="J193" s="129" t="str">
        <f t="shared" si="36"/>
        <v/>
      </c>
      <c r="K193" s="129" t="str">
        <f t="shared" si="36"/>
        <v/>
      </c>
      <c r="L193" s="129" t="str">
        <f t="shared" si="36"/>
        <v/>
      </c>
      <c r="M193" s="129" t="str">
        <f t="shared" si="36"/>
        <v/>
      </c>
      <c r="N193" s="129" t="str">
        <f t="shared" si="36"/>
        <v/>
      </c>
      <c r="O193" s="129" t="str">
        <f t="shared" si="36"/>
        <v/>
      </c>
      <c r="P193" s="129" t="str">
        <f t="shared" si="36"/>
        <v/>
      </c>
      <c r="Q193" s="129" t="str">
        <f t="shared" si="36"/>
        <v/>
      </c>
      <c r="R193" s="129" t="str">
        <f t="shared" si="36"/>
        <v/>
      </c>
      <c r="S193" s="129" t="str">
        <f t="shared" si="36"/>
        <v/>
      </c>
      <c r="T193" s="129" t="str">
        <f t="shared" si="36"/>
        <v/>
      </c>
      <c r="U193" s="129" t="str">
        <f t="shared" si="36"/>
        <v/>
      </c>
      <c r="V193" s="129" t="str">
        <f t="shared" si="36"/>
        <v/>
      </c>
      <c r="W193" s="129" t="str">
        <f t="shared" si="36"/>
        <v/>
      </c>
      <c r="X193" s="129" t="str">
        <f t="shared" si="36"/>
        <v/>
      </c>
      <c r="Y193" s="129" t="str">
        <f t="shared" si="36"/>
        <v/>
      </c>
      <c r="Z193" s="129" t="str">
        <f t="shared" si="36"/>
        <v/>
      </c>
      <c r="AA193" s="128" t="str">
        <f t="shared" si="36"/>
        <v/>
      </c>
      <c r="AC193" s="302" t="s">
        <v>37</v>
      </c>
      <c r="AD193" s="302"/>
      <c r="AE193" s="302"/>
      <c r="AG193" s="148"/>
      <c r="AH193" s="130" t="s">
        <v>338</v>
      </c>
      <c r="AI193" s="141"/>
      <c r="AJ193" s="2"/>
    </row>
    <row r="194" spans="1:44" s="14" customFormat="1" ht="15.95" customHeight="1" thickBot="1">
      <c r="C194" s="24"/>
      <c r="D194" s="378" t="s">
        <v>36</v>
      </c>
      <c r="E194" s="378"/>
      <c r="F194" s="378"/>
      <c r="G194" s="25"/>
      <c r="H194" s="112" t="str">
        <f>DBCS(MID($AJ196,1,1))</f>
        <v/>
      </c>
      <c r="I194" s="81" t="s">
        <v>52</v>
      </c>
      <c r="J194" s="127" t="str">
        <f>DBCS(MID($AJ196,2,1))</f>
        <v/>
      </c>
      <c r="K194" s="128" t="str">
        <f>DBCS(MID($AJ196,3,1))</f>
        <v/>
      </c>
      <c r="L194" s="81" t="s">
        <v>39</v>
      </c>
      <c r="M194" s="127" t="str">
        <f>DBCS(MID($AJ196,4,1))</f>
        <v/>
      </c>
      <c r="N194" s="128" t="str">
        <f>DBCS(MID($AJ196,5,1))</f>
        <v/>
      </c>
      <c r="O194" s="81" t="s">
        <v>40</v>
      </c>
      <c r="P194" s="127" t="str">
        <f>DBCS(MID($AJ196,6,1))</f>
        <v/>
      </c>
      <c r="Q194" s="128" t="str">
        <f>DBCS(MID($AJ196,7,1))</f>
        <v/>
      </c>
      <c r="R194" s="82" t="s">
        <v>41</v>
      </c>
      <c r="S194" s="82"/>
      <c r="T194" s="82"/>
      <c r="U194" s="82"/>
      <c r="V194" s="82"/>
      <c r="W194" s="82"/>
      <c r="X194" s="82"/>
      <c r="Y194" s="82"/>
      <c r="Z194" s="82"/>
      <c r="AA194" s="82"/>
      <c r="AD194" s="26" t="s">
        <v>85</v>
      </c>
      <c r="AG194" s="148"/>
      <c r="AH194" s="2" t="s">
        <v>50</v>
      </c>
      <c r="AI194" s="142"/>
      <c r="AJ194" s="2" t="str">
        <f>ASC(AI194)</f>
        <v/>
      </c>
    </row>
    <row r="195" spans="1:44" s="14" customFormat="1" ht="15.95" customHeight="1">
      <c r="AG195" s="148"/>
      <c r="AH195" s="2" t="s">
        <v>12</v>
      </c>
      <c r="AI195" s="126"/>
      <c r="AJ195" s="2"/>
    </row>
    <row r="196" spans="1:44" s="14" customFormat="1" ht="15.95" customHeight="1">
      <c r="AG196" s="148"/>
      <c r="AH196" s="2" t="s">
        <v>36</v>
      </c>
      <c r="AI196" s="150"/>
      <c r="AJ196" s="2" t="str">
        <f>IF(AI196="","",TEXT(AI196,"geemmdd"))</f>
        <v/>
      </c>
      <c r="AQ196" s="2"/>
      <c r="AR196" s="2"/>
    </row>
    <row r="197" spans="1:44" s="14" customFormat="1" ht="15.75" customHeight="1" thickBot="1">
      <c r="AG197" s="148"/>
      <c r="AJ197" s="2"/>
      <c r="AQ197" s="2"/>
      <c r="AR197" s="2"/>
    </row>
    <row r="198" spans="1:44" s="14" customFormat="1" ht="15.95" customHeight="1" thickBot="1">
      <c r="A198" s="6" t="s">
        <v>100</v>
      </c>
      <c r="C198" s="24"/>
      <c r="D198" s="378" t="s">
        <v>38</v>
      </c>
      <c r="E198" s="378"/>
      <c r="F198" s="378"/>
      <c r="G198" s="25"/>
      <c r="H198" s="127" t="str">
        <f>IF(AI199="","",LEFT(AJ199,1))</f>
        <v/>
      </c>
      <c r="I198" s="128" t="str">
        <f>IF(AI199="","",RIGHT(AJ199,1))</f>
        <v/>
      </c>
      <c r="J198" s="82" t="s">
        <v>52</v>
      </c>
      <c r="K198" s="127" t="str">
        <f>IF(LEN(AI200)&gt;=6,LEFT(RIGHT(AI200,6),1),"")</f>
        <v/>
      </c>
      <c r="L198" s="129" t="str">
        <f>IF(LEN(AI200)&gt;=5,LEFT(RIGHT(AI200,5),1),"")</f>
        <v/>
      </c>
      <c r="M198" s="129" t="str">
        <f>IF(LEN(AI200)&gt;=4,LEFT(RIGHT(AI200,4),1),"")</f>
        <v/>
      </c>
      <c r="N198" s="129" t="str">
        <f>IF(LEN(AI200)&gt;=3,LEFT(RIGHT(AI200,3),1),"")</f>
        <v/>
      </c>
      <c r="O198" s="129" t="str">
        <f>IF(LEN(AI200)&gt;=2,LEFT(RIGHT(AI200,2),1),"")</f>
        <v/>
      </c>
      <c r="P198" s="128" t="str">
        <f>IF(AI200="","",RIGHT(AI200,1))</f>
        <v/>
      </c>
      <c r="Q198" s="82" t="s">
        <v>52</v>
      </c>
      <c r="R198" s="7"/>
      <c r="S198" s="82"/>
      <c r="T198" s="82"/>
      <c r="U198" s="82"/>
      <c r="V198" s="82"/>
      <c r="W198" s="82"/>
      <c r="X198" s="82"/>
      <c r="Y198" s="82"/>
      <c r="Z198" s="82"/>
      <c r="AA198" s="82"/>
      <c r="AG198" s="148"/>
      <c r="AH198" s="2" t="s">
        <v>415</v>
      </c>
      <c r="AI198" s="2"/>
      <c r="AJ198" s="2"/>
      <c r="AQ198" s="2"/>
      <c r="AR198" s="2"/>
    </row>
    <row r="199" spans="1:44" s="14" customFormat="1" ht="15.95" customHeight="1" thickBot="1">
      <c r="C199" s="24"/>
      <c r="D199" s="378" t="s">
        <v>53</v>
      </c>
      <c r="E199" s="378"/>
      <c r="F199" s="378"/>
      <c r="G199" s="25"/>
      <c r="H199" s="127" t="str">
        <f>DBCS(MID($AJ201,COLUMN(H199)-COLUMN($G199),1))</f>
        <v/>
      </c>
      <c r="I199" s="129" t="str">
        <f t="shared" ref="I199:AA199" si="37">DBCS(MID($AJ201,COLUMN(I199)-COLUMN($G199),1))</f>
        <v/>
      </c>
      <c r="J199" s="129" t="str">
        <f t="shared" si="37"/>
        <v/>
      </c>
      <c r="K199" s="129" t="str">
        <f t="shared" si="37"/>
        <v/>
      </c>
      <c r="L199" s="129" t="str">
        <f t="shared" si="37"/>
        <v/>
      </c>
      <c r="M199" s="129" t="str">
        <f t="shared" si="37"/>
        <v/>
      </c>
      <c r="N199" s="129" t="str">
        <f t="shared" si="37"/>
        <v/>
      </c>
      <c r="O199" s="129" t="str">
        <f t="shared" si="37"/>
        <v/>
      </c>
      <c r="P199" s="129" t="str">
        <f t="shared" si="37"/>
        <v/>
      </c>
      <c r="Q199" s="129" t="str">
        <f t="shared" si="37"/>
        <v/>
      </c>
      <c r="R199" s="129" t="str">
        <f t="shared" si="37"/>
        <v/>
      </c>
      <c r="S199" s="129" t="str">
        <f t="shared" si="37"/>
        <v/>
      </c>
      <c r="T199" s="129" t="str">
        <f t="shared" si="37"/>
        <v/>
      </c>
      <c r="U199" s="129" t="str">
        <f t="shared" si="37"/>
        <v/>
      </c>
      <c r="V199" s="129" t="str">
        <f t="shared" si="37"/>
        <v/>
      </c>
      <c r="W199" s="129" t="str">
        <f t="shared" si="37"/>
        <v/>
      </c>
      <c r="X199" s="129" t="str">
        <f t="shared" si="37"/>
        <v/>
      </c>
      <c r="Y199" s="129" t="str">
        <f t="shared" si="37"/>
        <v/>
      </c>
      <c r="Z199" s="129" t="str">
        <f t="shared" si="37"/>
        <v/>
      </c>
      <c r="AA199" s="128" t="str">
        <f t="shared" si="37"/>
        <v/>
      </c>
      <c r="AG199" s="148"/>
      <c r="AH199" s="130" t="s">
        <v>72</v>
      </c>
      <c r="AI199" s="140"/>
      <c r="AJ199" s="84">
        <f>_xlfn.XLOOKUP(AI199,登録都道府県,都道府県コード)</f>
        <v>0</v>
      </c>
      <c r="AQ199" s="2"/>
      <c r="AR199" s="2"/>
    </row>
    <row r="200" spans="1:44" s="14" customFormat="1" ht="15.95" customHeight="1" thickBot="1">
      <c r="C200" s="24"/>
      <c r="D200" s="378" t="s">
        <v>12</v>
      </c>
      <c r="E200" s="378"/>
      <c r="F200" s="378"/>
      <c r="G200" s="25"/>
      <c r="H200" s="127" t="str">
        <f>DBCS(MID($AI202,COLUMN(H200)-COLUMN($G200),1))</f>
        <v/>
      </c>
      <c r="I200" s="129" t="str">
        <f t="shared" ref="I200:AA200" si="38">DBCS(MID($AI202,COLUMN(I200)-COLUMN($G200),1))</f>
        <v/>
      </c>
      <c r="J200" s="129" t="str">
        <f t="shared" si="38"/>
        <v/>
      </c>
      <c r="K200" s="129" t="str">
        <f t="shared" si="38"/>
        <v/>
      </c>
      <c r="L200" s="129" t="str">
        <f t="shared" si="38"/>
        <v/>
      </c>
      <c r="M200" s="129" t="str">
        <f t="shared" si="38"/>
        <v/>
      </c>
      <c r="N200" s="129" t="str">
        <f t="shared" si="38"/>
        <v/>
      </c>
      <c r="O200" s="129" t="str">
        <f t="shared" si="38"/>
        <v/>
      </c>
      <c r="P200" s="129" t="str">
        <f t="shared" si="38"/>
        <v/>
      </c>
      <c r="Q200" s="129" t="str">
        <f t="shared" si="38"/>
        <v/>
      </c>
      <c r="R200" s="129" t="str">
        <f t="shared" si="38"/>
        <v/>
      </c>
      <c r="S200" s="129" t="str">
        <f t="shared" si="38"/>
        <v/>
      </c>
      <c r="T200" s="129" t="str">
        <f t="shared" si="38"/>
        <v/>
      </c>
      <c r="U200" s="129" t="str">
        <f t="shared" si="38"/>
        <v/>
      </c>
      <c r="V200" s="129" t="str">
        <f t="shared" si="38"/>
        <v/>
      </c>
      <c r="W200" s="129" t="str">
        <f t="shared" si="38"/>
        <v/>
      </c>
      <c r="X200" s="129" t="str">
        <f t="shared" si="38"/>
        <v/>
      </c>
      <c r="Y200" s="129" t="str">
        <f t="shared" si="38"/>
        <v/>
      </c>
      <c r="Z200" s="129" t="str">
        <f t="shared" si="38"/>
        <v/>
      </c>
      <c r="AA200" s="128" t="str">
        <f t="shared" si="38"/>
        <v/>
      </c>
      <c r="AC200" s="302" t="s">
        <v>37</v>
      </c>
      <c r="AD200" s="302"/>
      <c r="AE200" s="302"/>
      <c r="AG200" s="148"/>
      <c r="AH200" s="130" t="s">
        <v>338</v>
      </c>
      <c r="AI200" s="141"/>
      <c r="AJ200" s="2"/>
      <c r="AQ200" s="2"/>
      <c r="AR200" s="2"/>
    </row>
    <row r="201" spans="1:44" s="14" customFormat="1" ht="15.95" customHeight="1" thickBot="1">
      <c r="C201" s="24"/>
      <c r="D201" s="378" t="s">
        <v>36</v>
      </c>
      <c r="E201" s="378"/>
      <c r="F201" s="378"/>
      <c r="G201" s="25"/>
      <c r="H201" s="112" t="str">
        <f>DBCS(MID($AJ203,1,1))</f>
        <v/>
      </c>
      <c r="I201" s="81" t="s">
        <v>52</v>
      </c>
      <c r="J201" s="127" t="str">
        <f>DBCS(MID($AJ203,2,1))</f>
        <v/>
      </c>
      <c r="K201" s="128" t="str">
        <f>DBCS(MID($AJ203,3,1))</f>
        <v/>
      </c>
      <c r="L201" s="81" t="s">
        <v>39</v>
      </c>
      <c r="M201" s="127" t="str">
        <f>DBCS(MID($AJ203,4,1))</f>
        <v/>
      </c>
      <c r="N201" s="128" t="str">
        <f>DBCS(MID($AJ203,5,1))</f>
        <v/>
      </c>
      <c r="O201" s="81" t="s">
        <v>40</v>
      </c>
      <c r="P201" s="127" t="str">
        <f>DBCS(MID($AJ203,6,1))</f>
        <v/>
      </c>
      <c r="Q201" s="128" t="str">
        <f>DBCS(MID($AJ203,7,1))</f>
        <v/>
      </c>
      <c r="R201" s="82" t="s">
        <v>41</v>
      </c>
      <c r="S201" s="82"/>
      <c r="T201" s="82"/>
      <c r="U201" s="82"/>
      <c r="V201" s="82"/>
      <c r="W201" s="82"/>
      <c r="X201" s="82"/>
      <c r="Y201" s="82"/>
      <c r="Z201" s="82"/>
      <c r="AA201" s="82"/>
      <c r="AD201" s="26" t="s">
        <v>85</v>
      </c>
      <c r="AG201" s="148"/>
      <c r="AH201" s="2" t="s">
        <v>50</v>
      </c>
      <c r="AI201" s="142"/>
      <c r="AJ201" s="2" t="str">
        <f>ASC(AI201)</f>
        <v/>
      </c>
      <c r="AL201" s="2"/>
      <c r="AM201" s="2"/>
      <c r="AQ201" s="2"/>
      <c r="AR201" s="2"/>
    </row>
    <row r="202" spans="1:44" s="14" customFormat="1" ht="15.95" customHeight="1">
      <c r="AG202" s="148"/>
      <c r="AH202" s="2" t="s">
        <v>12</v>
      </c>
      <c r="AI202" s="126"/>
      <c r="AJ202" s="2"/>
      <c r="AL202" s="2"/>
      <c r="AM202" s="2"/>
      <c r="AN202" s="2"/>
      <c r="AO202" s="2"/>
      <c r="AQ202" s="2"/>
      <c r="AR202" s="2"/>
    </row>
    <row r="203" spans="1:44" s="14" customFormat="1" ht="15.95" customHeight="1">
      <c r="AG203" s="148"/>
      <c r="AH203" s="2" t="s">
        <v>36</v>
      </c>
      <c r="AI203" s="150"/>
      <c r="AJ203" s="2" t="str">
        <f>IF(AI203="","",TEXT(AI203,"geemmdd"))</f>
        <v/>
      </c>
      <c r="AL203" s="2"/>
      <c r="AM203" s="2"/>
      <c r="AN203" s="2"/>
      <c r="AO203" s="2"/>
      <c r="AQ203" s="2"/>
      <c r="AR203" s="2"/>
    </row>
    <row r="204" spans="1:44" s="14" customFormat="1" ht="15.95" customHeight="1">
      <c r="AG204" s="148"/>
      <c r="AJ204" s="2"/>
      <c r="AL204" s="2"/>
      <c r="AM204" s="2"/>
      <c r="AN204" s="2"/>
      <c r="AO204" s="2"/>
      <c r="AQ204" s="2"/>
      <c r="AR204" s="2"/>
    </row>
    <row r="205" spans="1:44" ht="15.95" customHeight="1">
      <c r="A205" s="302" t="s">
        <v>80</v>
      </c>
      <c r="B205" s="302"/>
      <c r="C205" s="302"/>
      <c r="D205" s="302"/>
      <c r="E205" s="302"/>
      <c r="F205" s="302"/>
      <c r="G205" s="302"/>
      <c r="H205" s="302"/>
      <c r="I205" s="302"/>
      <c r="J205" s="302"/>
      <c r="K205" s="302"/>
      <c r="L205" s="302"/>
      <c r="M205" s="302"/>
      <c r="N205" s="302"/>
      <c r="O205" s="302"/>
      <c r="P205" s="302"/>
      <c r="Q205" s="302"/>
      <c r="R205" s="302"/>
      <c r="S205" s="302"/>
      <c r="T205" s="302"/>
      <c r="U205" s="302"/>
      <c r="V205" s="302"/>
      <c r="W205" s="302"/>
      <c r="X205" s="302"/>
      <c r="Y205" s="302"/>
      <c r="Z205" s="302"/>
      <c r="AA205" s="302"/>
      <c r="AB205" s="302"/>
      <c r="AC205" s="302"/>
      <c r="AD205" s="302"/>
      <c r="AE205" s="302"/>
    </row>
    <row r="206" spans="1:44" ht="15.95" customHeight="1" thickBot="1"/>
    <row r="207" spans="1:44" ht="15.95" customHeight="1">
      <c r="B207" s="401"/>
      <c r="C207" s="402"/>
      <c r="D207" s="402"/>
      <c r="E207" s="402"/>
      <c r="F207" s="402"/>
      <c r="G207" s="402"/>
      <c r="H207" s="402"/>
      <c r="I207" s="402"/>
      <c r="J207" s="402"/>
      <c r="K207" s="402"/>
      <c r="L207" s="402"/>
      <c r="M207" s="402"/>
      <c r="N207" s="402"/>
      <c r="O207" s="402"/>
      <c r="P207" s="402"/>
      <c r="Q207" s="402"/>
      <c r="R207" s="402"/>
      <c r="S207" s="402"/>
      <c r="T207" s="402"/>
      <c r="U207" s="402"/>
      <c r="V207" s="402"/>
      <c r="W207" s="402"/>
      <c r="X207" s="402"/>
      <c r="Y207" s="402"/>
      <c r="Z207" s="402"/>
      <c r="AA207" s="402"/>
      <c r="AB207" s="402"/>
      <c r="AC207" s="402"/>
      <c r="AD207" s="403"/>
    </row>
    <row r="208" spans="1:44" ht="15.95" customHeight="1">
      <c r="B208" s="397"/>
      <c r="C208" s="318"/>
      <c r="D208" s="318"/>
      <c r="E208" s="318"/>
      <c r="F208" s="318"/>
      <c r="G208" s="318"/>
      <c r="H208" s="318"/>
      <c r="I208" s="318"/>
      <c r="J208" s="318"/>
      <c r="K208" s="318"/>
      <c r="L208" s="318"/>
      <c r="M208" s="318"/>
      <c r="N208" s="318"/>
      <c r="O208" s="318"/>
      <c r="P208" s="318"/>
      <c r="Q208" s="318"/>
      <c r="R208" s="318"/>
      <c r="S208" s="318"/>
      <c r="T208" s="318"/>
      <c r="U208" s="318"/>
      <c r="V208" s="318"/>
      <c r="W208" s="318"/>
      <c r="X208" s="318"/>
      <c r="Y208" s="318"/>
      <c r="Z208" s="318"/>
      <c r="AA208" s="318"/>
      <c r="AB208" s="318"/>
      <c r="AC208" s="318"/>
      <c r="AD208" s="398"/>
    </row>
    <row r="209" spans="2:33" ht="15.95" customHeight="1">
      <c r="B209" s="397" t="s">
        <v>270</v>
      </c>
      <c r="C209" s="318"/>
      <c r="D209" s="318"/>
      <c r="E209" s="318"/>
      <c r="F209" s="318"/>
      <c r="G209" s="318"/>
      <c r="H209" s="318"/>
      <c r="I209" s="318"/>
      <c r="J209" s="318"/>
      <c r="K209" s="318"/>
      <c r="L209" s="318"/>
      <c r="M209" s="318"/>
      <c r="N209" s="318"/>
      <c r="O209" s="318"/>
      <c r="P209" s="318"/>
      <c r="Q209" s="318"/>
      <c r="R209" s="318"/>
      <c r="S209" s="318"/>
      <c r="T209" s="318"/>
      <c r="U209" s="318"/>
      <c r="V209" s="318"/>
      <c r="W209" s="318"/>
      <c r="X209" s="318"/>
      <c r="Y209" s="318"/>
      <c r="Z209" s="318"/>
      <c r="AA209" s="318"/>
      <c r="AB209" s="318"/>
      <c r="AC209" s="318"/>
      <c r="AD209" s="398"/>
      <c r="AG209" s="269" t="s">
        <v>550</v>
      </c>
    </row>
    <row r="210" spans="2:33" ht="15.95" customHeight="1">
      <c r="B210" s="397"/>
      <c r="C210" s="318"/>
      <c r="D210" s="318"/>
      <c r="E210" s="318"/>
      <c r="F210" s="318"/>
      <c r="G210" s="318"/>
      <c r="H210" s="318"/>
      <c r="I210" s="318"/>
      <c r="J210" s="318"/>
      <c r="K210" s="318"/>
      <c r="L210" s="318"/>
      <c r="M210" s="318"/>
      <c r="N210" s="318"/>
      <c r="O210" s="318"/>
      <c r="P210" s="318"/>
      <c r="Q210" s="318"/>
      <c r="R210" s="318"/>
      <c r="S210" s="318"/>
      <c r="T210" s="318"/>
      <c r="U210" s="318"/>
      <c r="V210" s="318"/>
      <c r="W210" s="318"/>
      <c r="X210" s="318"/>
      <c r="Y210" s="318"/>
      <c r="Z210" s="318"/>
      <c r="AA210" s="318"/>
      <c r="AB210" s="318"/>
      <c r="AC210" s="318"/>
      <c r="AD210" s="398"/>
    </row>
    <row r="211" spans="2:33" ht="15.95" customHeight="1">
      <c r="B211" s="397" t="s">
        <v>81</v>
      </c>
      <c r="C211" s="318"/>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c r="AA211" s="318"/>
      <c r="AB211" s="318"/>
      <c r="AC211" s="318"/>
      <c r="AD211" s="398"/>
    </row>
    <row r="212" spans="2:33" ht="15.95" customHeight="1">
      <c r="B212" s="397"/>
      <c r="C212" s="318"/>
      <c r="D212" s="318"/>
      <c r="E212" s="318"/>
      <c r="F212" s="318"/>
      <c r="G212" s="318"/>
      <c r="H212" s="318"/>
      <c r="I212" s="318"/>
      <c r="J212" s="318"/>
      <c r="K212" s="318"/>
      <c r="L212" s="318"/>
      <c r="M212" s="318"/>
      <c r="N212" s="318"/>
      <c r="O212" s="318"/>
      <c r="P212" s="318"/>
      <c r="Q212" s="318"/>
      <c r="R212" s="318"/>
      <c r="S212" s="318"/>
      <c r="T212" s="318"/>
      <c r="U212" s="318"/>
      <c r="V212" s="318"/>
      <c r="W212" s="318"/>
      <c r="X212" s="318"/>
      <c r="Y212" s="318"/>
      <c r="Z212" s="318"/>
      <c r="AA212" s="318"/>
      <c r="AB212" s="318"/>
      <c r="AC212" s="318"/>
      <c r="AD212" s="398"/>
    </row>
    <row r="213" spans="2:33" ht="15.95" customHeight="1">
      <c r="B213" s="397"/>
      <c r="C213" s="318"/>
      <c r="D213" s="318"/>
      <c r="E213" s="318"/>
      <c r="F213" s="318"/>
      <c r="G213" s="318"/>
      <c r="H213" s="318"/>
      <c r="I213" s="318"/>
      <c r="J213" s="318"/>
      <c r="K213" s="318"/>
      <c r="L213" s="318"/>
      <c r="M213" s="318"/>
      <c r="N213" s="318"/>
      <c r="O213" s="318"/>
      <c r="P213" s="318"/>
      <c r="Q213" s="318"/>
      <c r="R213" s="318"/>
      <c r="S213" s="318"/>
      <c r="T213" s="318"/>
      <c r="U213" s="318"/>
      <c r="V213" s="318"/>
      <c r="W213" s="318"/>
      <c r="X213" s="318"/>
      <c r="Y213" s="318"/>
      <c r="Z213" s="318"/>
      <c r="AA213" s="318"/>
      <c r="AB213" s="318"/>
      <c r="AC213" s="318"/>
      <c r="AD213" s="398"/>
    </row>
    <row r="214" spans="2:33" ht="15.95" customHeight="1">
      <c r="B214" s="397"/>
      <c r="C214" s="318"/>
      <c r="D214" s="318"/>
      <c r="E214" s="318"/>
      <c r="F214" s="318"/>
      <c r="G214" s="318"/>
      <c r="H214" s="318"/>
      <c r="I214" s="318"/>
      <c r="J214" s="318"/>
      <c r="K214" s="318"/>
      <c r="L214" s="318"/>
      <c r="M214" s="318"/>
      <c r="N214" s="318"/>
      <c r="O214" s="318"/>
      <c r="P214" s="318"/>
      <c r="Q214" s="318"/>
      <c r="R214" s="318"/>
      <c r="S214" s="318"/>
      <c r="T214" s="318"/>
      <c r="U214" s="318"/>
      <c r="V214" s="318"/>
      <c r="W214" s="318"/>
      <c r="X214" s="318"/>
      <c r="Y214" s="318"/>
      <c r="Z214" s="318"/>
      <c r="AA214" s="318"/>
      <c r="AB214" s="318"/>
      <c r="AC214" s="318"/>
      <c r="AD214" s="398"/>
    </row>
    <row r="215" spans="2:33" ht="15.95" customHeight="1">
      <c r="B215" s="397"/>
      <c r="C215" s="318"/>
      <c r="D215" s="318"/>
      <c r="E215" s="318"/>
      <c r="F215" s="318"/>
      <c r="G215" s="318"/>
      <c r="H215" s="318"/>
      <c r="I215" s="318"/>
      <c r="J215" s="318"/>
      <c r="K215" s="318"/>
      <c r="L215" s="318"/>
      <c r="M215" s="318"/>
      <c r="N215" s="318"/>
      <c r="O215" s="318"/>
      <c r="P215" s="318"/>
      <c r="Q215" s="318"/>
      <c r="R215" s="318"/>
      <c r="S215" s="318"/>
      <c r="T215" s="318"/>
      <c r="U215" s="318"/>
      <c r="V215" s="318"/>
      <c r="W215" s="318"/>
      <c r="X215" s="318"/>
      <c r="Y215" s="318"/>
      <c r="Z215" s="318"/>
      <c r="AA215" s="318"/>
      <c r="AB215" s="318"/>
      <c r="AC215" s="318"/>
      <c r="AD215" s="398"/>
    </row>
    <row r="216" spans="2:33" ht="15.95" customHeight="1">
      <c r="B216" s="397"/>
      <c r="C216" s="318"/>
      <c r="D216" s="318"/>
      <c r="E216" s="318"/>
      <c r="F216" s="318"/>
      <c r="G216" s="318"/>
      <c r="H216" s="318"/>
      <c r="I216" s="318"/>
      <c r="J216" s="318"/>
      <c r="K216" s="318"/>
      <c r="L216" s="318"/>
      <c r="M216" s="318"/>
      <c r="N216" s="318"/>
      <c r="O216" s="318"/>
      <c r="P216" s="318"/>
      <c r="Q216" s="318"/>
      <c r="R216" s="318"/>
      <c r="S216" s="318"/>
      <c r="T216" s="318"/>
      <c r="U216" s="318"/>
      <c r="V216" s="318"/>
      <c r="W216" s="318"/>
      <c r="X216" s="318"/>
      <c r="Y216" s="318"/>
      <c r="Z216" s="318"/>
      <c r="AA216" s="318"/>
      <c r="AB216" s="318"/>
      <c r="AC216" s="318"/>
      <c r="AD216" s="398"/>
    </row>
    <row r="217" spans="2:33" ht="15.95" customHeight="1">
      <c r="B217" s="397"/>
      <c r="C217" s="318"/>
      <c r="D217" s="318"/>
      <c r="E217" s="318"/>
      <c r="F217" s="318"/>
      <c r="G217" s="318"/>
      <c r="H217" s="318"/>
      <c r="I217" s="318"/>
      <c r="J217" s="318"/>
      <c r="K217" s="318"/>
      <c r="L217" s="318"/>
      <c r="M217" s="318"/>
      <c r="N217" s="318"/>
      <c r="O217" s="318"/>
      <c r="P217" s="318"/>
      <c r="Q217" s="318"/>
      <c r="R217" s="318"/>
      <c r="S217" s="318"/>
      <c r="T217" s="318"/>
      <c r="U217" s="318"/>
      <c r="V217" s="318"/>
      <c r="W217" s="318"/>
      <c r="X217" s="318"/>
      <c r="Y217" s="318"/>
      <c r="Z217" s="318"/>
      <c r="AA217" s="318"/>
      <c r="AB217" s="318"/>
      <c r="AC217" s="318"/>
      <c r="AD217" s="398"/>
    </row>
    <row r="218" spans="2:33" ht="15.95" customHeight="1">
      <c r="B218" s="397"/>
      <c r="C218" s="318"/>
      <c r="D218" s="318"/>
      <c r="E218" s="318"/>
      <c r="F218" s="318"/>
      <c r="G218" s="318"/>
      <c r="H218" s="318"/>
      <c r="I218" s="318"/>
      <c r="J218" s="318"/>
      <c r="K218" s="318"/>
      <c r="L218" s="318"/>
      <c r="M218" s="318"/>
      <c r="N218" s="318"/>
      <c r="O218" s="318"/>
      <c r="P218" s="318"/>
      <c r="Q218" s="318"/>
      <c r="R218" s="318"/>
      <c r="S218" s="318"/>
      <c r="T218" s="318"/>
      <c r="U218" s="318"/>
      <c r="V218" s="318"/>
      <c r="W218" s="318"/>
      <c r="X218" s="318"/>
      <c r="Y218" s="318"/>
      <c r="Z218" s="318"/>
      <c r="AA218" s="318"/>
      <c r="AB218" s="318"/>
      <c r="AC218" s="318"/>
      <c r="AD218" s="398"/>
    </row>
    <row r="219" spans="2:33" ht="15.95" customHeight="1">
      <c r="B219" s="397"/>
      <c r="C219" s="318"/>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98"/>
    </row>
    <row r="220" spans="2:33" ht="15.95" customHeight="1">
      <c r="B220" s="397"/>
      <c r="C220" s="318"/>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98"/>
    </row>
    <row r="221" spans="2:33" ht="15.95" customHeight="1">
      <c r="B221" s="397"/>
      <c r="C221" s="318"/>
      <c r="D221" s="318"/>
      <c r="E221" s="318"/>
      <c r="F221" s="318"/>
      <c r="G221" s="318"/>
      <c r="H221" s="318"/>
      <c r="I221" s="318"/>
      <c r="J221" s="318"/>
      <c r="K221" s="318"/>
      <c r="L221" s="318"/>
      <c r="M221" s="318"/>
      <c r="N221" s="318"/>
      <c r="O221" s="318"/>
      <c r="P221" s="318"/>
      <c r="Q221" s="318"/>
      <c r="R221" s="318"/>
      <c r="S221" s="318"/>
      <c r="T221" s="318"/>
      <c r="U221" s="318"/>
      <c r="V221" s="318"/>
      <c r="W221" s="318"/>
      <c r="X221" s="318"/>
      <c r="Y221" s="318"/>
      <c r="Z221" s="318"/>
      <c r="AA221" s="318"/>
      <c r="AB221" s="318"/>
      <c r="AC221" s="318"/>
      <c r="AD221" s="398"/>
    </row>
    <row r="222" spans="2:33" ht="15.95" customHeight="1">
      <c r="B222" s="397"/>
      <c r="C222" s="318"/>
      <c r="D222" s="318"/>
      <c r="E222" s="318"/>
      <c r="F222" s="318"/>
      <c r="G222" s="318"/>
      <c r="H222" s="318"/>
      <c r="I222" s="318"/>
      <c r="J222" s="318"/>
      <c r="K222" s="318"/>
      <c r="L222" s="318"/>
      <c r="M222" s="318"/>
      <c r="N222" s="318"/>
      <c r="O222" s="318"/>
      <c r="P222" s="318"/>
      <c r="Q222" s="318"/>
      <c r="R222" s="318"/>
      <c r="S222" s="318"/>
      <c r="T222" s="318"/>
      <c r="U222" s="318"/>
      <c r="V222" s="318"/>
      <c r="W222" s="318"/>
      <c r="X222" s="318"/>
      <c r="Y222" s="318"/>
      <c r="Z222" s="318"/>
      <c r="AA222" s="318"/>
      <c r="AB222" s="318"/>
      <c r="AC222" s="318"/>
      <c r="AD222" s="398"/>
    </row>
    <row r="223" spans="2:33" ht="15.95" customHeight="1">
      <c r="B223" s="397"/>
      <c r="C223" s="318"/>
      <c r="D223" s="318"/>
      <c r="E223" s="318"/>
      <c r="F223" s="318"/>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8"/>
      <c r="AD223" s="398"/>
    </row>
    <row r="224" spans="2:33" ht="15.95" customHeight="1">
      <c r="B224" s="397"/>
      <c r="C224" s="318"/>
      <c r="D224" s="318"/>
      <c r="E224" s="318"/>
      <c r="F224" s="318"/>
      <c r="G224" s="318"/>
      <c r="H224" s="318"/>
      <c r="I224" s="318"/>
      <c r="J224" s="318"/>
      <c r="K224" s="318"/>
      <c r="L224" s="318"/>
      <c r="M224" s="318"/>
      <c r="N224" s="318"/>
      <c r="O224" s="318"/>
      <c r="P224" s="318"/>
      <c r="Q224" s="318"/>
      <c r="R224" s="318"/>
      <c r="S224" s="318"/>
      <c r="T224" s="318"/>
      <c r="U224" s="318"/>
      <c r="V224" s="318"/>
      <c r="W224" s="318"/>
      <c r="X224" s="318"/>
      <c r="Y224" s="318"/>
      <c r="Z224" s="318"/>
      <c r="AA224" s="318"/>
      <c r="AB224" s="318"/>
      <c r="AC224" s="318"/>
      <c r="AD224" s="398"/>
    </row>
    <row r="225" spans="2:30" ht="15.95" customHeight="1">
      <c r="B225" s="397"/>
      <c r="C225" s="318"/>
      <c r="D225" s="318"/>
      <c r="E225" s="318"/>
      <c r="F225" s="318"/>
      <c r="G225" s="318"/>
      <c r="H225" s="318"/>
      <c r="I225" s="318"/>
      <c r="J225" s="318"/>
      <c r="K225" s="318"/>
      <c r="L225" s="318"/>
      <c r="M225" s="318"/>
      <c r="N225" s="318"/>
      <c r="O225" s="318"/>
      <c r="P225" s="318"/>
      <c r="Q225" s="318"/>
      <c r="R225" s="318"/>
      <c r="S225" s="318"/>
      <c r="T225" s="318"/>
      <c r="U225" s="318"/>
      <c r="V225" s="318"/>
      <c r="W225" s="318"/>
      <c r="X225" s="318"/>
      <c r="Y225" s="318"/>
      <c r="Z225" s="318"/>
      <c r="AA225" s="318"/>
      <c r="AB225" s="318"/>
      <c r="AC225" s="318"/>
      <c r="AD225" s="398"/>
    </row>
    <row r="226" spans="2:30" ht="15.95" customHeight="1">
      <c r="B226" s="397"/>
      <c r="C226" s="318"/>
      <c r="D226" s="318"/>
      <c r="E226" s="318"/>
      <c r="F226" s="318"/>
      <c r="G226" s="318"/>
      <c r="H226" s="318"/>
      <c r="I226" s="318"/>
      <c r="J226" s="318"/>
      <c r="K226" s="318"/>
      <c r="L226" s="318"/>
      <c r="M226" s="318"/>
      <c r="N226" s="318"/>
      <c r="O226" s="318"/>
      <c r="P226" s="318"/>
      <c r="Q226" s="318"/>
      <c r="R226" s="318"/>
      <c r="S226" s="318"/>
      <c r="T226" s="318"/>
      <c r="U226" s="318"/>
      <c r="V226" s="318"/>
      <c r="W226" s="318"/>
      <c r="X226" s="318"/>
      <c r="Y226" s="318"/>
      <c r="Z226" s="318"/>
      <c r="AA226" s="318"/>
      <c r="AB226" s="318"/>
      <c r="AC226" s="318"/>
      <c r="AD226" s="398"/>
    </row>
    <row r="227" spans="2:30" ht="15.95" customHeight="1">
      <c r="B227" s="397"/>
      <c r="C227" s="318"/>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8"/>
      <c r="AC227" s="318"/>
      <c r="AD227" s="398"/>
    </row>
    <row r="228" spans="2:30" ht="15.95" customHeight="1">
      <c r="B228" s="397"/>
      <c r="C228" s="318"/>
      <c r="D228" s="318"/>
      <c r="E228" s="318"/>
      <c r="F228" s="318"/>
      <c r="G228" s="318"/>
      <c r="H228" s="318"/>
      <c r="I228" s="318"/>
      <c r="J228" s="318"/>
      <c r="K228" s="318"/>
      <c r="L228" s="318"/>
      <c r="M228" s="318"/>
      <c r="N228" s="318"/>
      <c r="O228" s="318"/>
      <c r="P228" s="318"/>
      <c r="Q228" s="318"/>
      <c r="R228" s="318"/>
      <c r="S228" s="318"/>
      <c r="T228" s="318"/>
      <c r="U228" s="318"/>
      <c r="V228" s="318"/>
      <c r="W228" s="318"/>
      <c r="X228" s="318"/>
      <c r="Y228" s="318"/>
      <c r="Z228" s="318"/>
      <c r="AA228" s="318"/>
      <c r="AB228" s="318"/>
      <c r="AC228" s="318"/>
      <c r="AD228" s="398"/>
    </row>
    <row r="229" spans="2:30" ht="15.95" customHeight="1">
      <c r="B229" s="397"/>
      <c r="C229" s="318"/>
      <c r="D229" s="318"/>
      <c r="E229" s="318"/>
      <c r="F229" s="318"/>
      <c r="G229" s="318"/>
      <c r="H229" s="318"/>
      <c r="I229" s="318"/>
      <c r="J229" s="318"/>
      <c r="K229" s="318"/>
      <c r="L229" s="318"/>
      <c r="M229" s="318"/>
      <c r="N229" s="318"/>
      <c r="O229" s="318"/>
      <c r="P229" s="318"/>
      <c r="Q229" s="318"/>
      <c r="R229" s="318"/>
      <c r="S229" s="318"/>
      <c r="T229" s="318"/>
      <c r="U229" s="318"/>
      <c r="V229" s="318"/>
      <c r="W229" s="318"/>
      <c r="X229" s="318"/>
      <c r="Y229" s="318"/>
      <c r="Z229" s="318"/>
      <c r="AA229" s="318"/>
      <c r="AB229" s="318"/>
      <c r="AC229" s="318"/>
      <c r="AD229" s="398"/>
    </row>
    <row r="230" spans="2:30" ht="15.95" customHeight="1">
      <c r="B230" s="397"/>
      <c r="C230" s="318"/>
      <c r="D230" s="318"/>
      <c r="E230" s="318"/>
      <c r="F230" s="318"/>
      <c r="G230" s="318"/>
      <c r="H230" s="318"/>
      <c r="I230" s="318"/>
      <c r="J230" s="318"/>
      <c r="K230" s="318"/>
      <c r="L230" s="318"/>
      <c r="M230" s="318"/>
      <c r="N230" s="318"/>
      <c r="O230" s="318"/>
      <c r="P230" s="318"/>
      <c r="Q230" s="318"/>
      <c r="R230" s="318"/>
      <c r="S230" s="318"/>
      <c r="T230" s="318"/>
      <c r="U230" s="318"/>
      <c r="V230" s="318"/>
      <c r="W230" s="318"/>
      <c r="X230" s="318"/>
      <c r="Y230" s="318"/>
      <c r="Z230" s="318"/>
      <c r="AA230" s="318"/>
      <c r="AB230" s="318"/>
      <c r="AC230" s="318"/>
      <c r="AD230" s="398"/>
    </row>
    <row r="231" spans="2:30" ht="15.95" customHeight="1">
      <c r="B231" s="397"/>
      <c r="C231" s="318"/>
      <c r="D231" s="318"/>
      <c r="E231" s="318"/>
      <c r="F231" s="318"/>
      <c r="G231" s="318"/>
      <c r="H231" s="318"/>
      <c r="I231" s="318"/>
      <c r="J231" s="318"/>
      <c r="K231" s="318"/>
      <c r="L231" s="318"/>
      <c r="M231" s="318"/>
      <c r="N231" s="318"/>
      <c r="O231" s="318"/>
      <c r="P231" s="318"/>
      <c r="Q231" s="318"/>
      <c r="R231" s="318"/>
      <c r="S231" s="318"/>
      <c r="T231" s="318"/>
      <c r="U231" s="318"/>
      <c r="V231" s="318"/>
      <c r="W231" s="318"/>
      <c r="X231" s="318"/>
      <c r="Y231" s="318"/>
      <c r="Z231" s="318"/>
      <c r="AA231" s="318"/>
      <c r="AB231" s="318"/>
      <c r="AC231" s="318"/>
      <c r="AD231" s="398"/>
    </row>
    <row r="232" spans="2:30" ht="15.95" customHeight="1">
      <c r="B232" s="397"/>
      <c r="C232" s="318"/>
      <c r="D232" s="318"/>
      <c r="E232" s="318"/>
      <c r="F232" s="318"/>
      <c r="G232" s="318"/>
      <c r="H232" s="318"/>
      <c r="I232" s="318"/>
      <c r="J232" s="318"/>
      <c r="K232" s="318"/>
      <c r="L232" s="318"/>
      <c r="M232" s="318"/>
      <c r="N232" s="318"/>
      <c r="O232" s="318"/>
      <c r="P232" s="318"/>
      <c r="Q232" s="318"/>
      <c r="R232" s="318"/>
      <c r="S232" s="318"/>
      <c r="T232" s="318"/>
      <c r="U232" s="318"/>
      <c r="V232" s="318"/>
      <c r="W232" s="318"/>
      <c r="X232" s="318"/>
      <c r="Y232" s="318"/>
      <c r="Z232" s="318"/>
      <c r="AA232" s="318"/>
      <c r="AB232" s="318"/>
      <c r="AC232" s="318"/>
      <c r="AD232" s="398"/>
    </row>
    <row r="233" spans="2:30" ht="15.95" customHeight="1">
      <c r="B233" s="397"/>
      <c r="C233" s="318"/>
      <c r="D233" s="318"/>
      <c r="E233" s="318"/>
      <c r="F233" s="318"/>
      <c r="G233" s="318"/>
      <c r="H233" s="318"/>
      <c r="I233" s="318"/>
      <c r="J233" s="318"/>
      <c r="K233" s="318"/>
      <c r="L233" s="318"/>
      <c r="M233" s="318"/>
      <c r="N233" s="318"/>
      <c r="O233" s="318"/>
      <c r="P233" s="318"/>
      <c r="Q233" s="318"/>
      <c r="R233" s="318"/>
      <c r="S233" s="318"/>
      <c r="T233" s="318"/>
      <c r="U233" s="318"/>
      <c r="V233" s="318"/>
      <c r="W233" s="318"/>
      <c r="X233" s="318"/>
      <c r="Y233" s="318"/>
      <c r="Z233" s="318"/>
      <c r="AA233" s="318"/>
      <c r="AB233" s="318"/>
      <c r="AC233" s="318"/>
      <c r="AD233" s="398"/>
    </row>
    <row r="234" spans="2:30" ht="15.95" customHeight="1">
      <c r="B234" s="397"/>
      <c r="C234" s="318"/>
      <c r="D234" s="318"/>
      <c r="E234" s="318"/>
      <c r="F234" s="318"/>
      <c r="G234" s="318"/>
      <c r="H234" s="318"/>
      <c r="I234" s="318"/>
      <c r="J234" s="318"/>
      <c r="K234" s="318"/>
      <c r="L234" s="318"/>
      <c r="M234" s="318"/>
      <c r="N234" s="318"/>
      <c r="O234" s="318"/>
      <c r="P234" s="318"/>
      <c r="Q234" s="318"/>
      <c r="R234" s="318"/>
      <c r="S234" s="318"/>
      <c r="T234" s="318"/>
      <c r="U234" s="318"/>
      <c r="V234" s="318"/>
      <c r="W234" s="318"/>
      <c r="X234" s="318"/>
      <c r="Y234" s="318"/>
      <c r="Z234" s="318"/>
      <c r="AA234" s="318"/>
      <c r="AB234" s="318"/>
      <c r="AC234" s="318"/>
      <c r="AD234" s="398"/>
    </row>
    <row r="235" spans="2:30" ht="15.95" customHeight="1">
      <c r="B235" s="397"/>
      <c r="C235" s="318"/>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318"/>
      <c r="Z235" s="318"/>
      <c r="AA235" s="318"/>
      <c r="AB235" s="318"/>
      <c r="AC235" s="318"/>
      <c r="AD235" s="398"/>
    </row>
    <row r="236" spans="2:30" ht="15.95" customHeight="1">
      <c r="B236" s="397"/>
      <c r="C236" s="318"/>
      <c r="D236" s="318"/>
      <c r="E236" s="318"/>
      <c r="F236" s="318"/>
      <c r="G236" s="318"/>
      <c r="H236" s="318"/>
      <c r="I236" s="318"/>
      <c r="J236" s="318"/>
      <c r="K236" s="318"/>
      <c r="L236" s="318"/>
      <c r="M236" s="318"/>
      <c r="N236" s="318"/>
      <c r="O236" s="318"/>
      <c r="P236" s="318"/>
      <c r="Q236" s="318"/>
      <c r="R236" s="318"/>
      <c r="S236" s="318"/>
      <c r="T236" s="318"/>
      <c r="U236" s="318"/>
      <c r="V236" s="318"/>
      <c r="W236" s="318"/>
      <c r="X236" s="318"/>
      <c r="Y236" s="318"/>
      <c r="Z236" s="318"/>
      <c r="AA236" s="318"/>
      <c r="AB236" s="318"/>
      <c r="AC236" s="318"/>
      <c r="AD236" s="398"/>
    </row>
    <row r="237" spans="2:30" ht="15.95" customHeight="1">
      <c r="B237" s="397"/>
      <c r="C237" s="318"/>
      <c r="D237" s="318"/>
      <c r="E237" s="318"/>
      <c r="F237" s="318"/>
      <c r="G237" s="318"/>
      <c r="H237" s="318"/>
      <c r="I237" s="318"/>
      <c r="J237" s="318"/>
      <c r="K237" s="318"/>
      <c r="L237" s="318"/>
      <c r="M237" s="318"/>
      <c r="N237" s="318"/>
      <c r="O237" s="318"/>
      <c r="P237" s="318"/>
      <c r="Q237" s="318"/>
      <c r="R237" s="318"/>
      <c r="S237" s="318"/>
      <c r="T237" s="318"/>
      <c r="U237" s="318"/>
      <c r="V237" s="318"/>
      <c r="W237" s="318"/>
      <c r="X237" s="318"/>
      <c r="Y237" s="318"/>
      <c r="Z237" s="318"/>
      <c r="AA237" s="318"/>
      <c r="AB237" s="318"/>
      <c r="AC237" s="318"/>
      <c r="AD237" s="398"/>
    </row>
    <row r="238" spans="2:30" ht="15.95" customHeight="1">
      <c r="B238" s="397"/>
      <c r="C238" s="318"/>
      <c r="D238" s="318"/>
      <c r="E238" s="318"/>
      <c r="F238" s="318"/>
      <c r="G238" s="318"/>
      <c r="H238" s="318"/>
      <c r="I238" s="318"/>
      <c r="J238" s="318"/>
      <c r="K238" s="318"/>
      <c r="L238" s="318"/>
      <c r="M238" s="318"/>
      <c r="N238" s="318"/>
      <c r="O238" s="318"/>
      <c r="P238" s="318"/>
      <c r="Q238" s="318"/>
      <c r="R238" s="318"/>
      <c r="S238" s="318"/>
      <c r="T238" s="318"/>
      <c r="U238" s="318"/>
      <c r="V238" s="318"/>
      <c r="W238" s="318"/>
      <c r="X238" s="318"/>
      <c r="Y238" s="318"/>
      <c r="Z238" s="318"/>
      <c r="AA238" s="318"/>
      <c r="AB238" s="318"/>
      <c r="AC238" s="318"/>
      <c r="AD238" s="398"/>
    </row>
    <row r="239" spans="2:30" ht="15.95" customHeight="1">
      <c r="B239" s="397"/>
      <c r="C239" s="318"/>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318"/>
      <c r="Z239" s="318"/>
      <c r="AA239" s="318"/>
      <c r="AB239" s="318"/>
      <c r="AC239" s="318"/>
      <c r="AD239" s="398"/>
    </row>
    <row r="240" spans="2:30" ht="15.95" customHeight="1">
      <c r="B240" s="397"/>
      <c r="C240" s="318"/>
      <c r="D240" s="318"/>
      <c r="E240" s="318"/>
      <c r="F240" s="318"/>
      <c r="G240" s="318"/>
      <c r="H240" s="318"/>
      <c r="I240" s="318"/>
      <c r="J240" s="318"/>
      <c r="K240" s="318"/>
      <c r="L240" s="318"/>
      <c r="M240" s="318"/>
      <c r="N240" s="318"/>
      <c r="O240" s="318"/>
      <c r="P240" s="318"/>
      <c r="Q240" s="318"/>
      <c r="R240" s="318"/>
      <c r="S240" s="318"/>
      <c r="T240" s="318"/>
      <c r="U240" s="318"/>
      <c r="V240" s="318"/>
      <c r="W240" s="318"/>
      <c r="X240" s="318"/>
      <c r="Y240" s="318"/>
      <c r="Z240" s="318"/>
      <c r="AA240" s="318"/>
      <c r="AB240" s="318"/>
      <c r="AC240" s="318"/>
      <c r="AD240" s="398"/>
    </row>
    <row r="241" spans="2:30" ht="15.95" customHeight="1">
      <c r="B241" s="397"/>
      <c r="C241" s="318"/>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318"/>
      <c r="Z241" s="318"/>
      <c r="AA241" s="318"/>
      <c r="AB241" s="318"/>
      <c r="AC241" s="318"/>
      <c r="AD241" s="398"/>
    </row>
    <row r="242" spans="2:30" ht="15.95" customHeight="1">
      <c r="B242" s="397"/>
      <c r="C242" s="318"/>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318"/>
      <c r="Z242" s="318"/>
      <c r="AA242" s="318"/>
      <c r="AB242" s="318"/>
      <c r="AC242" s="318"/>
      <c r="AD242" s="398"/>
    </row>
    <row r="243" spans="2:30" ht="15.95" customHeight="1">
      <c r="B243" s="397"/>
      <c r="C243" s="318"/>
      <c r="D243" s="318"/>
      <c r="E243" s="318"/>
      <c r="F243" s="318"/>
      <c r="G243" s="318"/>
      <c r="H243" s="318"/>
      <c r="I243" s="318"/>
      <c r="J243" s="318"/>
      <c r="K243" s="318"/>
      <c r="L243" s="318"/>
      <c r="M243" s="318"/>
      <c r="N243" s="318"/>
      <c r="O243" s="318"/>
      <c r="P243" s="318"/>
      <c r="Q243" s="318"/>
      <c r="R243" s="318"/>
      <c r="S243" s="318"/>
      <c r="T243" s="318"/>
      <c r="U243" s="318"/>
      <c r="V243" s="318"/>
      <c r="W243" s="318"/>
      <c r="X243" s="318"/>
      <c r="Y243" s="318"/>
      <c r="Z243" s="318"/>
      <c r="AA243" s="318"/>
      <c r="AB243" s="318"/>
      <c r="AC243" s="318"/>
      <c r="AD243" s="398"/>
    </row>
    <row r="244" spans="2:30" ht="15.95" customHeight="1">
      <c r="B244" s="397"/>
      <c r="C244" s="318"/>
      <c r="D244" s="318"/>
      <c r="E244" s="318"/>
      <c r="F244" s="318"/>
      <c r="G244" s="318"/>
      <c r="H244" s="318"/>
      <c r="I244" s="318"/>
      <c r="J244" s="318"/>
      <c r="K244" s="318"/>
      <c r="L244" s="318"/>
      <c r="M244" s="318"/>
      <c r="N244" s="318"/>
      <c r="O244" s="318"/>
      <c r="P244" s="318"/>
      <c r="Q244" s="318"/>
      <c r="R244" s="318"/>
      <c r="S244" s="318"/>
      <c r="T244" s="318"/>
      <c r="U244" s="318"/>
      <c r="V244" s="318"/>
      <c r="W244" s="318"/>
      <c r="X244" s="318"/>
      <c r="Y244" s="318"/>
      <c r="Z244" s="318"/>
      <c r="AA244" s="318"/>
      <c r="AB244" s="318"/>
      <c r="AC244" s="318"/>
      <c r="AD244" s="398"/>
    </row>
    <row r="245" spans="2:30" ht="15.95" customHeight="1">
      <c r="B245" s="397"/>
      <c r="C245" s="318"/>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318"/>
      <c r="Z245" s="318"/>
      <c r="AA245" s="318"/>
      <c r="AB245" s="318"/>
      <c r="AC245" s="318"/>
      <c r="AD245" s="398"/>
    </row>
    <row r="246" spans="2:30" ht="15.95" customHeight="1">
      <c r="B246" s="397"/>
      <c r="C246" s="318"/>
      <c r="D246" s="318"/>
      <c r="E246" s="318"/>
      <c r="F246" s="318"/>
      <c r="G246" s="318"/>
      <c r="H246" s="318"/>
      <c r="I246" s="318"/>
      <c r="J246" s="318"/>
      <c r="K246" s="318"/>
      <c r="L246" s="318"/>
      <c r="M246" s="318"/>
      <c r="N246" s="318"/>
      <c r="O246" s="318"/>
      <c r="P246" s="318"/>
      <c r="Q246" s="318"/>
      <c r="R246" s="318"/>
      <c r="S246" s="318"/>
      <c r="T246" s="318"/>
      <c r="U246" s="318"/>
      <c r="V246" s="318"/>
      <c r="W246" s="318"/>
      <c r="X246" s="318"/>
      <c r="Y246" s="318"/>
      <c r="Z246" s="318"/>
      <c r="AA246" s="318"/>
      <c r="AB246" s="318"/>
      <c r="AC246" s="318"/>
      <c r="AD246" s="398"/>
    </row>
    <row r="247" spans="2:30" ht="15.95" customHeight="1">
      <c r="B247" s="397"/>
      <c r="C247" s="318"/>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318"/>
      <c r="Z247" s="318"/>
      <c r="AA247" s="318"/>
      <c r="AB247" s="318"/>
      <c r="AC247" s="318"/>
      <c r="AD247" s="398"/>
    </row>
    <row r="248" spans="2:30" ht="15.95" customHeight="1">
      <c r="B248" s="397"/>
      <c r="C248" s="318"/>
      <c r="D248" s="318"/>
      <c r="E248" s="318"/>
      <c r="F248" s="318"/>
      <c r="G248" s="318"/>
      <c r="H248" s="318"/>
      <c r="I248" s="318"/>
      <c r="J248" s="318"/>
      <c r="K248" s="318"/>
      <c r="L248" s="318"/>
      <c r="M248" s="318"/>
      <c r="N248" s="318"/>
      <c r="O248" s="318"/>
      <c r="P248" s="318"/>
      <c r="Q248" s="318"/>
      <c r="R248" s="318"/>
      <c r="S248" s="318"/>
      <c r="T248" s="318"/>
      <c r="U248" s="318"/>
      <c r="V248" s="318"/>
      <c r="W248" s="318"/>
      <c r="X248" s="318"/>
      <c r="Y248" s="318"/>
      <c r="Z248" s="318"/>
      <c r="AA248" s="318"/>
      <c r="AB248" s="318"/>
      <c r="AC248" s="318"/>
      <c r="AD248" s="398"/>
    </row>
    <row r="249" spans="2:30" ht="15.95" customHeight="1">
      <c r="B249" s="397"/>
      <c r="C249" s="318"/>
      <c r="D249" s="318"/>
      <c r="E249" s="318"/>
      <c r="F249" s="318"/>
      <c r="G249" s="318"/>
      <c r="H249" s="318"/>
      <c r="I249" s="318"/>
      <c r="J249" s="318"/>
      <c r="K249" s="318"/>
      <c r="L249" s="318"/>
      <c r="M249" s="318"/>
      <c r="N249" s="318"/>
      <c r="O249" s="318"/>
      <c r="P249" s="318"/>
      <c r="Q249" s="318"/>
      <c r="R249" s="318"/>
      <c r="S249" s="318"/>
      <c r="T249" s="318"/>
      <c r="U249" s="318"/>
      <c r="V249" s="318"/>
      <c r="W249" s="318"/>
      <c r="X249" s="318"/>
      <c r="Y249" s="318"/>
      <c r="Z249" s="318"/>
      <c r="AA249" s="318"/>
      <c r="AB249" s="318"/>
      <c r="AC249" s="318"/>
      <c r="AD249" s="398"/>
    </row>
    <row r="250" spans="2:30" ht="15.95" customHeight="1">
      <c r="B250" s="397"/>
      <c r="C250" s="318"/>
      <c r="D250" s="318"/>
      <c r="E250" s="318"/>
      <c r="F250" s="318"/>
      <c r="G250" s="318"/>
      <c r="H250" s="318"/>
      <c r="I250" s="318"/>
      <c r="J250" s="318"/>
      <c r="K250" s="318"/>
      <c r="L250" s="318"/>
      <c r="M250" s="318"/>
      <c r="N250" s="318"/>
      <c r="O250" s="318"/>
      <c r="P250" s="318"/>
      <c r="Q250" s="318"/>
      <c r="R250" s="318"/>
      <c r="S250" s="318"/>
      <c r="T250" s="318"/>
      <c r="U250" s="318"/>
      <c r="V250" s="318"/>
      <c r="W250" s="318"/>
      <c r="X250" s="318"/>
      <c r="Y250" s="318"/>
      <c r="Z250" s="318"/>
      <c r="AA250" s="318"/>
      <c r="AB250" s="318"/>
      <c r="AC250" s="318"/>
      <c r="AD250" s="398"/>
    </row>
    <row r="251" spans="2:30" ht="15.95" customHeight="1">
      <c r="B251" s="397"/>
      <c r="C251" s="318"/>
      <c r="D251" s="318"/>
      <c r="E251" s="318"/>
      <c r="F251" s="318"/>
      <c r="G251" s="318"/>
      <c r="H251" s="318"/>
      <c r="I251" s="318"/>
      <c r="J251" s="318"/>
      <c r="K251" s="318"/>
      <c r="L251" s="318"/>
      <c r="M251" s="318"/>
      <c r="N251" s="318"/>
      <c r="O251" s="318"/>
      <c r="P251" s="318"/>
      <c r="Q251" s="318"/>
      <c r="R251" s="318"/>
      <c r="S251" s="318"/>
      <c r="T251" s="318"/>
      <c r="U251" s="318"/>
      <c r="V251" s="318"/>
      <c r="W251" s="318"/>
      <c r="X251" s="318"/>
      <c r="Y251" s="318"/>
      <c r="Z251" s="318"/>
      <c r="AA251" s="318"/>
      <c r="AB251" s="318"/>
      <c r="AC251" s="318"/>
      <c r="AD251" s="398"/>
    </row>
    <row r="252" spans="2:30" ht="15.95" customHeight="1">
      <c r="B252" s="397"/>
      <c r="C252" s="318"/>
      <c r="D252" s="318"/>
      <c r="E252" s="318"/>
      <c r="F252" s="318"/>
      <c r="G252" s="318"/>
      <c r="H252" s="318"/>
      <c r="I252" s="318"/>
      <c r="J252" s="318"/>
      <c r="K252" s="318"/>
      <c r="L252" s="318"/>
      <c r="M252" s="318"/>
      <c r="N252" s="318"/>
      <c r="O252" s="318"/>
      <c r="P252" s="318"/>
      <c r="Q252" s="318"/>
      <c r="R252" s="318"/>
      <c r="S252" s="318"/>
      <c r="T252" s="318"/>
      <c r="U252" s="318"/>
      <c r="V252" s="318"/>
      <c r="W252" s="318"/>
      <c r="X252" s="318"/>
      <c r="Y252" s="318"/>
      <c r="Z252" s="318"/>
      <c r="AA252" s="318"/>
      <c r="AB252" s="318"/>
      <c r="AC252" s="318"/>
      <c r="AD252" s="398"/>
    </row>
    <row r="253" spans="2:30" ht="15.95" customHeight="1">
      <c r="B253" s="397"/>
      <c r="C253" s="318"/>
      <c r="D253" s="318"/>
      <c r="E253" s="318"/>
      <c r="F253" s="318"/>
      <c r="G253" s="318"/>
      <c r="H253" s="318"/>
      <c r="I253" s="318"/>
      <c r="J253" s="318"/>
      <c r="K253" s="318"/>
      <c r="L253" s="318"/>
      <c r="M253" s="318"/>
      <c r="N253" s="318"/>
      <c r="O253" s="318"/>
      <c r="P253" s="318"/>
      <c r="Q253" s="318"/>
      <c r="R253" s="318"/>
      <c r="S253" s="318"/>
      <c r="T253" s="318"/>
      <c r="U253" s="318"/>
      <c r="V253" s="318"/>
      <c r="W253" s="318"/>
      <c r="X253" s="318"/>
      <c r="Y253" s="318"/>
      <c r="Z253" s="318"/>
      <c r="AA253" s="318"/>
      <c r="AB253" s="318"/>
      <c r="AC253" s="318"/>
      <c r="AD253" s="398"/>
    </row>
    <row r="254" spans="2:30" ht="15.95" customHeight="1">
      <c r="B254" s="397"/>
      <c r="C254" s="318"/>
      <c r="D254" s="318"/>
      <c r="E254" s="318"/>
      <c r="F254" s="318"/>
      <c r="G254" s="318"/>
      <c r="H254" s="318"/>
      <c r="I254" s="318"/>
      <c r="J254" s="318"/>
      <c r="K254" s="318"/>
      <c r="L254" s="318"/>
      <c r="M254" s="318"/>
      <c r="N254" s="318"/>
      <c r="O254" s="318"/>
      <c r="P254" s="318"/>
      <c r="Q254" s="318"/>
      <c r="R254" s="318"/>
      <c r="S254" s="318"/>
      <c r="T254" s="318"/>
      <c r="U254" s="318"/>
      <c r="V254" s="318"/>
      <c r="W254" s="318"/>
      <c r="X254" s="318"/>
      <c r="Y254" s="318"/>
      <c r="Z254" s="318"/>
      <c r="AA254" s="318"/>
      <c r="AB254" s="318"/>
      <c r="AC254" s="318"/>
      <c r="AD254" s="398"/>
    </row>
    <row r="255" spans="2:30" ht="15.95" customHeight="1" thickBot="1">
      <c r="B255" s="399"/>
      <c r="C255" s="374"/>
      <c r="D255" s="374"/>
      <c r="E255" s="374"/>
      <c r="F255" s="374"/>
      <c r="G255" s="374"/>
      <c r="H255" s="374"/>
      <c r="I255" s="374"/>
      <c r="J255" s="374"/>
      <c r="K255" s="374"/>
      <c r="L255" s="374"/>
      <c r="M255" s="374"/>
      <c r="N255" s="374"/>
      <c r="O255" s="374"/>
      <c r="P255" s="374"/>
      <c r="Q255" s="374"/>
      <c r="R255" s="374"/>
      <c r="S255" s="374"/>
      <c r="T255" s="374"/>
      <c r="U255" s="374"/>
      <c r="V255" s="374"/>
      <c r="W255" s="374"/>
      <c r="X255" s="374"/>
      <c r="Y255" s="374"/>
      <c r="Z255" s="374"/>
      <c r="AA255" s="374"/>
      <c r="AB255" s="374"/>
      <c r="AC255" s="374"/>
      <c r="AD255" s="400"/>
    </row>
  </sheetData>
  <mergeCells count="180">
    <mergeCell ref="D187:F187"/>
    <mergeCell ref="D152:F152"/>
    <mergeCell ref="B212:AD255"/>
    <mergeCell ref="B207:AD208"/>
    <mergeCell ref="B210:AD210"/>
    <mergeCell ref="D201:F201"/>
    <mergeCell ref="B209:AD209"/>
    <mergeCell ref="B211:AD211"/>
    <mergeCell ref="D191:F191"/>
    <mergeCell ref="AC179:AE179"/>
    <mergeCell ref="D180:F180"/>
    <mergeCell ref="D184:F184"/>
    <mergeCell ref="D185:F185"/>
    <mergeCell ref="D153:F153"/>
    <mergeCell ref="A205:AE205"/>
    <mergeCell ref="D198:F198"/>
    <mergeCell ref="D199:F199"/>
    <mergeCell ref="D200:F200"/>
    <mergeCell ref="AC200:AE200"/>
    <mergeCell ref="D192:F192"/>
    <mergeCell ref="D193:F193"/>
    <mergeCell ref="AC193:AE193"/>
    <mergeCell ref="D194:F194"/>
    <mergeCell ref="D186:F186"/>
    <mergeCell ref="D151:F151"/>
    <mergeCell ref="D170:F170"/>
    <mergeCell ref="D171:F171"/>
    <mergeCell ref="D172:F172"/>
    <mergeCell ref="AC172:AE172"/>
    <mergeCell ref="D173:F173"/>
    <mergeCell ref="D177:F177"/>
    <mergeCell ref="D178:F178"/>
    <mergeCell ref="D179:F179"/>
    <mergeCell ref="AC186:AE186"/>
    <mergeCell ref="D137:F137"/>
    <mergeCell ref="D138:F138"/>
    <mergeCell ref="D139:F139"/>
    <mergeCell ref="D130:F130"/>
    <mergeCell ref="D131:F131"/>
    <mergeCell ref="C121:C122"/>
    <mergeCell ref="G121:G122"/>
    <mergeCell ref="C164:G165"/>
    <mergeCell ref="H164:AA165"/>
    <mergeCell ref="A156:AE156"/>
    <mergeCell ref="D159:G159"/>
    <mergeCell ref="K159:R159"/>
    <mergeCell ref="D154:F154"/>
    <mergeCell ref="U163:X163"/>
    <mergeCell ref="C163:G163"/>
    <mergeCell ref="I163:S163"/>
    <mergeCell ref="AC146:AE146"/>
    <mergeCell ref="AC139:AE139"/>
    <mergeCell ref="D140:F140"/>
    <mergeCell ref="AC153:AE153"/>
    <mergeCell ref="D145:F145"/>
    <mergeCell ref="D146:F146"/>
    <mergeCell ref="D147:F147"/>
    <mergeCell ref="D144:F144"/>
    <mergeCell ref="D132:F132"/>
    <mergeCell ref="AC123:AE123"/>
    <mergeCell ref="D123:F123"/>
    <mergeCell ref="D129:F129"/>
    <mergeCell ref="C124:G124"/>
    <mergeCell ref="A105:AE105"/>
    <mergeCell ref="D108:G108"/>
    <mergeCell ref="K108:R108"/>
    <mergeCell ref="C120:G120"/>
    <mergeCell ref="D121:F122"/>
    <mergeCell ref="AC131:AE131"/>
    <mergeCell ref="U112:X112"/>
    <mergeCell ref="AC99:AE99"/>
    <mergeCell ref="D100:F100"/>
    <mergeCell ref="D119:F119"/>
    <mergeCell ref="L13:P13"/>
    <mergeCell ref="L14:P14"/>
    <mergeCell ref="L15:P15"/>
    <mergeCell ref="D77:F77"/>
    <mergeCell ref="D78:F78"/>
    <mergeCell ref="D70:F70"/>
    <mergeCell ref="D93:F93"/>
    <mergeCell ref="AC78:AE78"/>
    <mergeCell ref="D79:F79"/>
    <mergeCell ref="D92:F92"/>
    <mergeCell ref="AC85:AE85"/>
    <mergeCell ref="AC92:AE92"/>
    <mergeCell ref="S14:AC14"/>
    <mergeCell ref="D41:F41"/>
    <mergeCell ref="D42:F42"/>
    <mergeCell ref="O27:R28"/>
    <mergeCell ref="S27:V27"/>
    <mergeCell ref="W50:AB50"/>
    <mergeCell ref="D23:G23"/>
    <mergeCell ref="K23:O23"/>
    <mergeCell ref="S23:Z23"/>
    <mergeCell ref="A1:C1"/>
    <mergeCell ref="L21:P21"/>
    <mergeCell ref="R13:AC13"/>
    <mergeCell ref="R15:AC16"/>
    <mergeCell ref="R17:AC19"/>
    <mergeCell ref="R20:AC20"/>
    <mergeCell ref="R21:AC21"/>
    <mergeCell ref="L16:P16"/>
    <mergeCell ref="L17:P17"/>
    <mergeCell ref="L18:P18"/>
    <mergeCell ref="L19:P19"/>
    <mergeCell ref="AB2:AD2"/>
    <mergeCell ref="A2:C2"/>
    <mergeCell ref="A5:AE5"/>
    <mergeCell ref="A6:AE6"/>
    <mergeCell ref="C8:AA8"/>
    <mergeCell ref="C9:AA9"/>
    <mergeCell ref="L20:P20"/>
    <mergeCell ref="E11:K11"/>
    <mergeCell ref="D10:K10"/>
    <mergeCell ref="C28:D28"/>
    <mergeCell ref="S28:V28"/>
    <mergeCell ref="W27:X28"/>
    <mergeCell ref="S29:AD29"/>
    <mergeCell ref="P50:V50"/>
    <mergeCell ref="C47:C49"/>
    <mergeCell ref="O29:R29"/>
    <mergeCell ref="Y27:AD28"/>
    <mergeCell ref="M25:AD25"/>
    <mergeCell ref="AC50:AE50"/>
    <mergeCell ref="C34:E35"/>
    <mergeCell ref="AC42:AE42"/>
    <mergeCell ref="S30:AD30"/>
    <mergeCell ref="S31:AD31"/>
    <mergeCell ref="O30:R31"/>
    <mergeCell ref="C40:G40"/>
    <mergeCell ref="C36:E36"/>
    <mergeCell ref="C37:E37"/>
    <mergeCell ref="AC36:AE36"/>
    <mergeCell ref="N40:P40"/>
    <mergeCell ref="D43:F43"/>
    <mergeCell ref="AC71:AE71"/>
    <mergeCell ref="D72:F72"/>
    <mergeCell ref="N76:P76"/>
    <mergeCell ref="N69:P69"/>
    <mergeCell ref="C62:G62"/>
    <mergeCell ref="AC64:AE64"/>
    <mergeCell ref="W51:AB51"/>
    <mergeCell ref="C69:G69"/>
    <mergeCell ref="C76:G76"/>
    <mergeCell ref="P51:V51"/>
    <mergeCell ref="A54:AE54"/>
    <mergeCell ref="M47:M51"/>
    <mergeCell ref="F47:L47"/>
    <mergeCell ref="F48:L48"/>
    <mergeCell ref="F49:L49"/>
    <mergeCell ref="W47:AB47"/>
    <mergeCell ref="W48:AB48"/>
    <mergeCell ref="W49:AB49"/>
    <mergeCell ref="P47:V47"/>
    <mergeCell ref="P48:V48"/>
    <mergeCell ref="P49:V49"/>
    <mergeCell ref="N62:P62"/>
    <mergeCell ref="K57:R57"/>
    <mergeCell ref="D63:F63"/>
    <mergeCell ref="D64:F64"/>
    <mergeCell ref="D57:G57"/>
    <mergeCell ref="D65:F65"/>
    <mergeCell ref="N97:P97"/>
    <mergeCell ref="D98:F98"/>
    <mergeCell ref="D99:F99"/>
    <mergeCell ref="I112:S112"/>
    <mergeCell ref="T119:X119"/>
    <mergeCell ref="H113:AA114"/>
    <mergeCell ref="C113:G114"/>
    <mergeCell ref="C112:G112"/>
    <mergeCell ref="D71:F71"/>
    <mergeCell ref="D86:F86"/>
    <mergeCell ref="N90:P90"/>
    <mergeCell ref="C90:G90"/>
    <mergeCell ref="N83:P83"/>
    <mergeCell ref="D84:F84"/>
    <mergeCell ref="D85:F85"/>
    <mergeCell ref="C83:G83"/>
    <mergeCell ref="D91:F91"/>
    <mergeCell ref="C97:G97"/>
  </mergeCells>
  <phoneticPr fontId="3"/>
  <conditionalFormatting sqref="AH23:AJ27">
    <cfRule type="expression" dxfId="4" priority="87">
      <formula>$C$29=1</formula>
    </cfRule>
  </conditionalFormatting>
  <dataValidations count="10">
    <dataValidation type="list" allowBlank="1" showInputMessage="1" showErrorMessage="1" sqref="C29" xr:uid="{B38F4FFF-B777-4A74-85DA-3517CDF85C94}">
      <formula1>"1,2,3"</formula1>
    </dataValidation>
    <dataValidation type="list" allowBlank="1" showInputMessage="1" showErrorMessage="1" sqref="AI24" xr:uid="{7E932716-03DA-4EEE-88E3-23CC0DC63C85}">
      <formula1>$AR$1:$AR$65</formula1>
    </dataValidation>
    <dataValidation type="list" allowBlank="1" showInputMessage="1" showErrorMessage="1" sqref="H112 H163 AA34" xr:uid="{80D4A239-9803-4F21-AB6E-43B8C1220563}">
      <formula1>"1,2"</formula1>
    </dataValidation>
    <dataValidation imeMode="fullKatakana" allowBlank="1" showInputMessage="1" showErrorMessage="1" sqref="AI132 AI139 AI146 AI153 AI173 AI180 AI187 AI194 AI201" xr:uid="{C0EC4E13-430C-4E62-9B4F-A65A9F41C544}"/>
    <dataValidation type="list" allowBlank="1" showInputMessage="1" showErrorMessage="1" sqref="AI38" xr:uid="{A9581648-66F1-47C7-9732-AD2BCCDE1F9B}">
      <formula1>役員名</formula1>
    </dataValidation>
    <dataValidation type="list" allowBlank="1" showInputMessage="1" showErrorMessage="1" sqref="AI40 AI64 AI71 AI78 AI85 AI92 AI99 AI130 AI137 AI144 AI151 AI171 AI178 AI185 AI192 AI199" xr:uid="{C4C77D1C-4E9D-413B-B0AB-B68740A4404E}">
      <formula1>$AR$3:$AR$65</formula1>
    </dataValidation>
    <dataValidation type="list" allowBlank="1" showInputMessage="1" showErrorMessage="1" sqref="AI90 AI62 AI83 AI76 AI69 AI97" xr:uid="{41A98DB9-A5B3-43A9-818E-1A011E488315}">
      <formula1>$AM$24:$AM$40</formula1>
    </dataValidation>
    <dataValidation type="list" allowBlank="1" showInputMessage="1" showErrorMessage="1" sqref="F47:L49" xr:uid="{BD3933D2-8B62-407E-8D07-C4857368A4BE}">
      <formula1>$AM$43:$AM$58</formula1>
    </dataValidation>
    <dataValidation type="list" allowBlank="1" showInputMessage="1" showErrorMessage="1" sqref="P47:U51" xr:uid="{8713A227-A097-4AAA-B63F-A76A7B119260}">
      <formula1>$AM$61:$AM$70</formula1>
    </dataValidation>
    <dataValidation type="list" allowBlank="1" showInputMessage="1" sqref="AI17" xr:uid="{AA8A49D7-28C8-4358-BC3D-99E807468CCA}">
      <formula1>$AL$14:$AL$20</formula1>
    </dataValidation>
  </dataValidations>
  <hyperlinks>
    <hyperlink ref="AI117" r:id="rId1" xr:uid="{F773A403-56C0-433F-AD09-17C4E0E838E0}"/>
    <hyperlink ref="AI116" r:id="rId2" display="https://www.j-lis.go.jp/spd/code-address/jititai-code.html" xr:uid="{BD0C7C5D-6642-48CC-A825-FDEAF2163A40}"/>
  </hyperlinks>
  <printOptions horizontalCentered="1"/>
  <pageMargins left="0.59055118110236227" right="0" top="0.59055118110236227" bottom="0.19685039370078741" header="0" footer="0"/>
  <pageSetup paperSize="9" scale="99" orientation="portrait" blackAndWhite="1" horizontalDpi="300" verticalDpi="300" r:id="rId3"/>
  <headerFooter alignWithMargins="0">
    <oddHeader>&amp;R&amp;"Meiryo UI,標準"&amp;6近_R7版</oddHeader>
  </headerFooter>
  <rowBreaks count="4" manualBreakCount="4">
    <brk id="53" max="30" man="1"/>
    <brk id="104" max="30" man="1"/>
    <brk id="155" max="30" man="1"/>
    <brk id="204" max="30" man="1"/>
  </rowBreak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49"/>
  <sheetViews>
    <sheetView zoomScaleNormal="100" zoomScaleSheetLayoutView="100" workbookViewId="0">
      <selection activeCell="AO21" sqref="AO21"/>
    </sheetView>
  </sheetViews>
  <sheetFormatPr defaultColWidth="3.375" defaultRowHeight="15.95" customHeight="1"/>
  <cols>
    <col min="1" max="1" width="4.625" style="2" customWidth="1"/>
    <col min="2" max="43" width="2.875" style="2" customWidth="1"/>
    <col min="44" max="256" width="3.375" style="2"/>
    <col min="257" max="257" width="4.625" style="2" customWidth="1"/>
    <col min="258" max="299" width="2.875" style="2" customWidth="1"/>
    <col min="300" max="512" width="3.375" style="2"/>
    <col min="513" max="513" width="4.625" style="2" customWidth="1"/>
    <col min="514" max="555" width="2.875" style="2" customWidth="1"/>
    <col min="556" max="768" width="3.375" style="2"/>
    <col min="769" max="769" width="4.625" style="2" customWidth="1"/>
    <col min="770" max="811" width="2.875" style="2" customWidth="1"/>
    <col min="812" max="1024" width="3.375" style="2"/>
    <col min="1025" max="1025" width="4.625" style="2" customWidth="1"/>
    <col min="1026" max="1067" width="2.875" style="2" customWidth="1"/>
    <col min="1068" max="1280" width="3.375" style="2"/>
    <col min="1281" max="1281" width="4.625" style="2" customWidth="1"/>
    <col min="1282" max="1323" width="2.875" style="2" customWidth="1"/>
    <col min="1324" max="1536" width="3.375" style="2"/>
    <col min="1537" max="1537" width="4.625" style="2" customWidth="1"/>
    <col min="1538" max="1579" width="2.875" style="2" customWidth="1"/>
    <col min="1580" max="1792" width="3.375" style="2"/>
    <col min="1793" max="1793" width="4.625" style="2" customWidth="1"/>
    <col min="1794" max="1835" width="2.875" style="2" customWidth="1"/>
    <col min="1836" max="2048" width="3.375" style="2"/>
    <col min="2049" max="2049" width="4.625" style="2" customWidth="1"/>
    <col min="2050" max="2091" width="2.875" style="2" customWidth="1"/>
    <col min="2092" max="2304" width="3.375" style="2"/>
    <col min="2305" max="2305" width="4.625" style="2" customWidth="1"/>
    <col min="2306" max="2347" width="2.875" style="2" customWidth="1"/>
    <col min="2348" max="2560" width="3.375" style="2"/>
    <col min="2561" max="2561" width="4.625" style="2" customWidth="1"/>
    <col min="2562" max="2603" width="2.875" style="2" customWidth="1"/>
    <col min="2604" max="2816" width="3.375" style="2"/>
    <col min="2817" max="2817" width="4.625" style="2" customWidth="1"/>
    <col min="2818" max="2859" width="2.875" style="2" customWidth="1"/>
    <col min="2860" max="3072" width="3.375" style="2"/>
    <col min="3073" max="3073" width="4.625" style="2" customWidth="1"/>
    <col min="3074" max="3115" width="2.875" style="2" customWidth="1"/>
    <col min="3116" max="3328" width="3.375" style="2"/>
    <col min="3329" max="3329" width="4.625" style="2" customWidth="1"/>
    <col min="3330" max="3371" width="2.875" style="2" customWidth="1"/>
    <col min="3372" max="3584" width="3.375" style="2"/>
    <col min="3585" max="3585" width="4.625" style="2" customWidth="1"/>
    <col min="3586" max="3627" width="2.875" style="2" customWidth="1"/>
    <col min="3628" max="3840" width="3.375" style="2"/>
    <col min="3841" max="3841" width="4.625" style="2" customWidth="1"/>
    <col min="3842" max="3883" width="2.875" style="2" customWidth="1"/>
    <col min="3884" max="4096" width="3.375" style="2"/>
    <col min="4097" max="4097" width="4.625" style="2" customWidth="1"/>
    <col min="4098" max="4139" width="2.875" style="2" customWidth="1"/>
    <col min="4140" max="4352" width="3.375" style="2"/>
    <col min="4353" max="4353" width="4.625" style="2" customWidth="1"/>
    <col min="4354" max="4395" width="2.875" style="2" customWidth="1"/>
    <col min="4396" max="4608" width="3.375" style="2"/>
    <col min="4609" max="4609" width="4.625" style="2" customWidth="1"/>
    <col min="4610" max="4651" width="2.875" style="2" customWidth="1"/>
    <col min="4652" max="4864" width="3.375" style="2"/>
    <col min="4865" max="4865" width="4.625" style="2" customWidth="1"/>
    <col min="4866" max="4907" width="2.875" style="2" customWidth="1"/>
    <col min="4908" max="5120" width="3.375" style="2"/>
    <col min="5121" max="5121" width="4.625" style="2" customWidth="1"/>
    <col min="5122" max="5163" width="2.875" style="2" customWidth="1"/>
    <col min="5164" max="5376" width="3.375" style="2"/>
    <col min="5377" max="5377" width="4.625" style="2" customWidth="1"/>
    <col min="5378" max="5419" width="2.875" style="2" customWidth="1"/>
    <col min="5420" max="5632" width="3.375" style="2"/>
    <col min="5633" max="5633" width="4.625" style="2" customWidth="1"/>
    <col min="5634" max="5675" width="2.875" style="2" customWidth="1"/>
    <col min="5676" max="5888" width="3.375" style="2"/>
    <col min="5889" max="5889" width="4.625" style="2" customWidth="1"/>
    <col min="5890" max="5931" width="2.875" style="2" customWidth="1"/>
    <col min="5932" max="6144" width="3.375" style="2"/>
    <col min="6145" max="6145" width="4.625" style="2" customWidth="1"/>
    <col min="6146" max="6187" width="2.875" style="2" customWidth="1"/>
    <col min="6188" max="6400" width="3.375" style="2"/>
    <col min="6401" max="6401" width="4.625" style="2" customWidth="1"/>
    <col min="6402" max="6443" width="2.875" style="2" customWidth="1"/>
    <col min="6444" max="6656" width="3.375" style="2"/>
    <col min="6657" max="6657" width="4.625" style="2" customWidth="1"/>
    <col min="6658" max="6699" width="2.875" style="2" customWidth="1"/>
    <col min="6700" max="6912" width="3.375" style="2"/>
    <col min="6913" max="6913" width="4.625" style="2" customWidth="1"/>
    <col min="6914" max="6955" width="2.875" style="2" customWidth="1"/>
    <col min="6956" max="7168" width="3.375" style="2"/>
    <col min="7169" max="7169" width="4.625" style="2" customWidth="1"/>
    <col min="7170" max="7211" width="2.875" style="2" customWidth="1"/>
    <col min="7212" max="7424" width="3.375" style="2"/>
    <col min="7425" max="7425" width="4.625" style="2" customWidth="1"/>
    <col min="7426" max="7467" width="2.875" style="2" customWidth="1"/>
    <col min="7468" max="7680" width="3.375" style="2"/>
    <col min="7681" max="7681" width="4.625" style="2" customWidth="1"/>
    <col min="7682" max="7723" width="2.875" style="2" customWidth="1"/>
    <col min="7724" max="7936" width="3.375" style="2"/>
    <col min="7937" max="7937" width="4.625" style="2" customWidth="1"/>
    <col min="7938" max="7979" width="2.875" style="2" customWidth="1"/>
    <col min="7980" max="8192" width="3.375" style="2"/>
    <col min="8193" max="8193" width="4.625" style="2" customWidth="1"/>
    <col min="8194" max="8235" width="2.875" style="2" customWidth="1"/>
    <col min="8236" max="8448" width="3.375" style="2"/>
    <col min="8449" max="8449" width="4.625" style="2" customWidth="1"/>
    <col min="8450" max="8491" width="2.875" style="2" customWidth="1"/>
    <col min="8492" max="8704" width="3.375" style="2"/>
    <col min="8705" max="8705" width="4.625" style="2" customWidth="1"/>
    <col min="8706" max="8747" width="2.875" style="2" customWidth="1"/>
    <col min="8748" max="8960" width="3.375" style="2"/>
    <col min="8961" max="8961" width="4.625" style="2" customWidth="1"/>
    <col min="8962" max="9003" width="2.875" style="2" customWidth="1"/>
    <col min="9004" max="9216" width="3.375" style="2"/>
    <col min="9217" max="9217" width="4.625" style="2" customWidth="1"/>
    <col min="9218" max="9259" width="2.875" style="2" customWidth="1"/>
    <col min="9260" max="9472" width="3.375" style="2"/>
    <col min="9473" max="9473" width="4.625" style="2" customWidth="1"/>
    <col min="9474" max="9515" width="2.875" style="2" customWidth="1"/>
    <col min="9516" max="9728" width="3.375" style="2"/>
    <col min="9729" max="9729" width="4.625" style="2" customWidth="1"/>
    <col min="9730" max="9771" width="2.875" style="2" customWidth="1"/>
    <col min="9772" max="9984" width="3.375" style="2"/>
    <col min="9985" max="9985" width="4.625" style="2" customWidth="1"/>
    <col min="9986" max="10027" width="2.875" style="2" customWidth="1"/>
    <col min="10028" max="10240" width="3.375" style="2"/>
    <col min="10241" max="10241" width="4.625" style="2" customWidth="1"/>
    <col min="10242" max="10283" width="2.875" style="2" customWidth="1"/>
    <col min="10284" max="10496" width="3.375" style="2"/>
    <col min="10497" max="10497" width="4.625" style="2" customWidth="1"/>
    <col min="10498" max="10539" width="2.875" style="2" customWidth="1"/>
    <col min="10540" max="10752" width="3.375" style="2"/>
    <col min="10753" max="10753" width="4.625" style="2" customWidth="1"/>
    <col min="10754" max="10795" width="2.875" style="2" customWidth="1"/>
    <col min="10796" max="11008" width="3.375" style="2"/>
    <col min="11009" max="11009" width="4.625" style="2" customWidth="1"/>
    <col min="11010" max="11051" width="2.875" style="2" customWidth="1"/>
    <col min="11052" max="11264" width="3.375" style="2"/>
    <col min="11265" max="11265" width="4.625" style="2" customWidth="1"/>
    <col min="11266" max="11307" width="2.875" style="2" customWidth="1"/>
    <col min="11308" max="11520" width="3.375" style="2"/>
    <col min="11521" max="11521" width="4.625" style="2" customWidth="1"/>
    <col min="11522" max="11563" width="2.875" style="2" customWidth="1"/>
    <col min="11564" max="11776" width="3.375" style="2"/>
    <col min="11777" max="11777" width="4.625" style="2" customWidth="1"/>
    <col min="11778" max="11819" width="2.875" style="2" customWidth="1"/>
    <col min="11820" max="12032" width="3.375" style="2"/>
    <col min="12033" max="12033" width="4.625" style="2" customWidth="1"/>
    <col min="12034" max="12075" width="2.875" style="2" customWidth="1"/>
    <col min="12076" max="12288" width="3.375" style="2"/>
    <col min="12289" max="12289" width="4.625" style="2" customWidth="1"/>
    <col min="12290" max="12331" width="2.875" style="2" customWidth="1"/>
    <col min="12332" max="12544" width="3.375" style="2"/>
    <col min="12545" max="12545" width="4.625" style="2" customWidth="1"/>
    <col min="12546" max="12587" width="2.875" style="2" customWidth="1"/>
    <col min="12588" max="12800" width="3.375" style="2"/>
    <col min="12801" max="12801" width="4.625" style="2" customWidth="1"/>
    <col min="12802" max="12843" width="2.875" style="2" customWidth="1"/>
    <col min="12844" max="13056" width="3.375" style="2"/>
    <col min="13057" max="13057" width="4.625" style="2" customWidth="1"/>
    <col min="13058" max="13099" width="2.875" style="2" customWidth="1"/>
    <col min="13100" max="13312" width="3.375" style="2"/>
    <col min="13313" max="13313" width="4.625" style="2" customWidth="1"/>
    <col min="13314" max="13355" width="2.875" style="2" customWidth="1"/>
    <col min="13356" max="13568" width="3.375" style="2"/>
    <col min="13569" max="13569" width="4.625" style="2" customWidth="1"/>
    <col min="13570" max="13611" width="2.875" style="2" customWidth="1"/>
    <col min="13612" max="13824" width="3.375" style="2"/>
    <col min="13825" max="13825" width="4.625" style="2" customWidth="1"/>
    <col min="13826" max="13867" width="2.875" style="2" customWidth="1"/>
    <col min="13868" max="14080" width="3.375" style="2"/>
    <col min="14081" max="14081" width="4.625" style="2" customWidth="1"/>
    <col min="14082" max="14123" width="2.875" style="2" customWidth="1"/>
    <col min="14124" max="14336" width="3.375" style="2"/>
    <col min="14337" max="14337" width="4.625" style="2" customWidth="1"/>
    <col min="14338" max="14379" width="2.875" style="2" customWidth="1"/>
    <col min="14380" max="14592" width="3.375" style="2"/>
    <col min="14593" max="14593" width="4.625" style="2" customWidth="1"/>
    <col min="14594" max="14635" width="2.875" style="2" customWidth="1"/>
    <col min="14636" max="14848" width="3.375" style="2"/>
    <col min="14849" max="14849" width="4.625" style="2" customWidth="1"/>
    <col min="14850" max="14891" width="2.875" style="2" customWidth="1"/>
    <col min="14892" max="15104" width="3.375" style="2"/>
    <col min="15105" max="15105" width="4.625" style="2" customWidth="1"/>
    <col min="15106" max="15147" width="2.875" style="2" customWidth="1"/>
    <col min="15148" max="15360" width="3.375" style="2"/>
    <col min="15361" max="15361" width="4.625" style="2" customWidth="1"/>
    <col min="15362" max="15403" width="2.875" style="2" customWidth="1"/>
    <col min="15404" max="15616" width="3.375" style="2"/>
    <col min="15617" max="15617" width="4.625" style="2" customWidth="1"/>
    <col min="15618" max="15659" width="2.875" style="2" customWidth="1"/>
    <col min="15660" max="15872" width="3.375" style="2"/>
    <col min="15873" max="15873" width="4.625" style="2" customWidth="1"/>
    <col min="15874" max="15915" width="2.875" style="2" customWidth="1"/>
    <col min="15916" max="16128" width="3.375" style="2"/>
    <col min="16129" max="16129" width="4.625" style="2" customWidth="1"/>
    <col min="16130" max="16171" width="2.875" style="2" customWidth="1"/>
    <col min="16172" max="16384" width="3.375" style="2"/>
  </cols>
  <sheetData>
    <row r="1" spans="1:32" ht="15.95" customHeight="1" thickBot="1">
      <c r="A1" s="2" t="s">
        <v>271</v>
      </c>
      <c r="AA1" s="374" t="s">
        <v>46</v>
      </c>
      <c r="AB1" s="374"/>
      <c r="AC1" s="374"/>
    </row>
    <row r="2" spans="1:32" ht="15.95" customHeight="1" thickBot="1">
      <c r="AA2" s="3" t="s">
        <v>63</v>
      </c>
      <c r="AB2" s="4" t="s">
        <v>29</v>
      </c>
      <c r="AC2" s="5" t="s">
        <v>30</v>
      </c>
    </row>
    <row r="4" spans="1:32" ht="24.95" customHeight="1">
      <c r="A4" s="375" t="s">
        <v>272</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F4" s="267" t="s">
        <v>553</v>
      </c>
    </row>
    <row r="5" spans="1:32" ht="15.95" customHeight="1">
      <c r="A5" s="81"/>
      <c r="B5" s="81"/>
      <c r="C5" s="81"/>
      <c r="D5" s="81"/>
      <c r="E5" s="81"/>
      <c r="F5" s="81"/>
      <c r="G5" s="81"/>
      <c r="H5" s="81"/>
      <c r="I5" s="81"/>
      <c r="J5" s="81"/>
      <c r="K5" s="81"/>
      <c r="L5" s="81"/>
      <c r="M5" s="81"/>
      <c r="N5" s="81"/>
      <c r="O5" s="81"/>
      <c r="P5" s="81"/>
      <c r="Q5" s="81"/>
      <c r="R5" s="81"/>
      <c r="S5" s="81"/>
      <c r="T5" s="81"/>
      <c r="U5" s="81"/>
      <c r="V5" s="81"/>
      <c r="W5" s="81"/>
      <c r="X5" s="81"/>
      <c r="Y5" s="81"/>
      <c r="Z5" s="81"/>
    </row>
    <row r="6" spans="1:32" ht="15.95" customHeight="1">
      <c r="U6" s="756" t="s">
        <v>471</v>
      </c>
      <c r="V6" s="756"/>
      <c r="W6" s="756"/>
      <c r="X6" s="756"/>
      <c r="Y6" s="756"/>
      <c r="Z6" s="756"/>
      <c r="AA6" s="756"/>
      <c r="AB6" s="756"/>
    </row>
    <row r="7" spans="1:32" ht="15.95" customHeight="1">
      <c r="W7" s="81"/>
      <c r="X7" s="81"/>
      <c r="Y7" s="81"/>
      <c r="Z7" s="81"/>
      <c r="AA7" s="81"/>
      <c r="AB7" s="81"/>
      <c r="AC7" s="81"/>
    </row>
    <row r="8" spans="1:32" ht="15.95" customHeight="1">
      <c r="D8" s="376" t="s">
        <v>7</v>
      </c>
      <c r="E8" s="376"/>
      <c r="F8" s="376"/>
      <c r="G8" s="376"/>
      <c r="H8" s="376"/>
      <c r="I8" s="376"/>
      <c r="J8" s="376"/>
    </row>
    <row r="10" spans="1:32" ht="15.95" customHeight="1">
      <c r="K10" s="367" t="s">
        <v>8</v>
      </c>
      <c r="L10" s="367"/>
      <c r="M10" s="367"/>
      <c r="N10" s="367"/>
      <c r="O10" s="367"/>
      <c r="Q10" s="368" t="str">
        <f>'第一面～第五面'!R13</f>
        <v/>
      </c>
      <c r="R10" s="368"/>
      <c r="S10" s="368"/>
      <c r="T10" s="368"/>
      <c r="U10" s="368"/>
      <c r="V10" s="368"/>
      <c r="W10" s="368"/>
      <c r="X10" s="368"/>
      <c r="Y10" s="368"/>
      <c r="Z10" s="368"/>
      <c r="AA10" s="368"/>
      <c r="AB10" s="368"/>
    </row>
    <row r="11" spans="1:32" ht="15.95" customHeight="1">
      <c r="K11" s="367" t="s">
        <v>9</v>
      </c>
      <c r="L11" s="367"/>
      <c r="M11" s="367"/>
      <c r="N11" s="367"/>
      <c r="O11" s="367"/>
      <c r="Q11" s="368" t="str">
        <f>'第一面～第五面'!R14&amp;'第一面～第五面'!S14</f>
        <v>〒</v>
      </c>
      <c r="R11" s="368"/>
      <c r="S11" s="368"/>
      <c r="T11" s="368"/>
      <c r="U11" s="368"/>
      <c r="V11" s="368"/>
      <c r="W11" s="368"/>
      <c r="X11" s="368"/>
      <c r="Y11" s="368"/>
      <c r="Z11" s="368"/>
      <c r="AA11" s="368"/>
      <c r="AB11" s="368"/>
    </row>
    <row r="12" spans="1:32" ht="15.95" customHeight="1">
      <c r="K12" s="751" t="s">
        <v>10</v>
      </c>
      <c r="L12" s="751"/>
      <c r="M12" s="751"/>
      <c r="N12" s="751"/>
      <c r="O12" s="751"/>
      <c r="Q12" s="370" t="str">
        <f>'第一面～第五面'!R15&amp;""</f>
        <v/>
      </c>
      <c r="R12" s="370"/>
      <c r="S12" s="370"/>
      <c r="T12" s="370"/>
      <c r="U12" s="370"/>
      <c r="V12" s="370"/>
      <c r="W12" s="370"/>
      <c r="X12" s="370"/>
      <c r="Y12" s="370"/>
      <c r="Z12" s="370"/>
      <c r="AA12" s="370"/>
      <c r="AB12" s="370"/>
    </row>
    <row r="13" spans="1:32" ht="15.95" customHeight="1">
      <c r="K13" s="752" t="s">
        <v>11</v>
      </c>
      <c r="L13" s="752"/>
      <c r="M13" s="752"/>
      <c r="N13" s="752"/>
      <c r="O13" s="752"/>
      <c r="Q13" s="370"/>
      <c r="R13" s="370"/>
      <c r="S13" s="370"/>
      <c r="T13" s="370"/>
      <c r="U13" s="370"/>
      <c r="V13" s="370"/>
      <c r="W13" s="370"/>
      <c r="X13" s="370"/>
      <c r="Y13" s="370"/>
      <c r="Z13" s="370"/>
      <c r="AA13" s="370"/>
      <c r="AB13" s="370"/>
    </row>
    <row r="14" spans="1:32" ht="15.95" customHeight="1">
      <c r="K14" s="751" t="s">
        <v>12</v>
      </c>
      <c r="L14" s="751"/>
      <c r="M14" s="751"/>
      <c r="N14" s="751"/>
      <c r="O14" s="751"/>
      <c r="Q14" s="370" t="str">
        <f>'第一面～第五面'!R17</f>
        <v xml:space="preserve">
　　</v>
      </c>
      <c r="R14" s="370"/>
      <c r="S14" s="370"/>
      <c r="T14" s="370"/>
      <c r="U14" s="370"/>
      <c r="V14" s="370"/>
      <c r="W14" s="370"/>
      <c r="X14" s="370"/>
      <c r="Y14" s="370"/>
      <c r="Z14" s="370"/>
      <c r="AA14" s="370"/>
      <c r="AB14" s="370"/>
    </row>
    <row r="15" spans="1:32" ht="15.95" customHeight="1">
      <c r="K15" s="754" t="s">
        <v>13</v>
      </c>
      <c r="L15" s="754"/>
      <c r="M15" s="754"/>
      <c r="N15" s="754"/>
      <c r="O15" s="754"/>
      <c r="Q15" s="370"/>
      <c r="R15" s="370"/>
      <c r="S15" s="370"/>
      <c r="T15" s="370"/>
      <c r="U15" s="370"/>
      <c r="V15" s="370"/>
      <c r="W15" s="370"/>
      <c r="X15" s="370"/>
      <c r="Y15" s="370"/>
      <c r="Z15" s="370"/>
      <c r="AA15" s="370"/>
      <c r="AB15" s="370"/>
    </row>
    <row r="16" spans="1:32" ht="15.95" customHeight="1">
      <c r="K16" s="755" t="s">
        <v>14</v>
      </c>
      <c r="L16" s="755"/>
      <c r="M16" s="755"/>
      <c r="N16" s="755"/>
      <c r="O16" s="755"/>
      <c r="Q16" s="370"/>
      <c r="R16" s="370"/>
      <c r="S16" s="370"/>
      <c r="T16" s="370"/>
      <c r="U16" s="370"/>
      <c r="V16" s="370"/>
      <c r="W16" s="370"/>
      <c r="X16" s="370"/>
      <c r="Y16" s="370"/>
      <c r="Z16" s="370"/>
      <c r="AA16" s="370"/>
      <c r="AB16" s="370"/>
    </row>
    <row r="17" spans="2:28" ht="15.95" customHeight="1">
      <c r="K17" s="367" t="s">
        <v>15</v>
      </c>
      <c r="L17" s="367"/>
      <c r="M17" s="367"/>
      <c r="N17" s="367"/>
      <c r="O17" s="367"/>
      <c r="Q17" s="376" t="str">
        <f>'第一面～第五面'!R20&amp;""</f>
        <v/>
      </c>
      <c r="R17" s="376"/>
      <c r="S17" s="376"/>
      <c r="T17" s="376"/>
      <c r="U17" s="376"/>
      <c r="V17" s="376"/>
      <c r="W17" s="376"/>
      <c r="X17" s="376"/>
      <c r="Y17" s="376"/>
      <c r="Z17" s="376"/>
      <c r="AA17" s="376"/>
      <c r="AB17" s="376"/>
    </row>
    <row r="18" spans="2:28" ht="15.95" customHeight="1">
      <c r="K18" s="367" t="s">
        <v>16</v>
      </c>
      <c r="L18" s="367"/>
      <c r="M18" s="367"/>
      <c r="N18" s="367"/>
      <c r="O18" s="367"/>
      <c r="Q18" s="376" t="str">
        <f>IF('第一面～第五面'!R21="","",'第一面～第五面'!R21)</f>
        <v/>
      </c>
      <c r="R18" s="376"/>
      <c r="S18" s="376"/>
      <c r="T18" s="376"/>
      <c r="U18" s="376"/>
      <c r="V18" s="376"/>
      <c r="W18" s="376"/>
      <c r="X18" s="376"/>
      <c r="Y18" s="376"/>
      <c r="Z18" s="376"/>
      <c r="AA18" s="376"/>
      <c r="AB18" s="376"/>
    </row>
    <row r="19" spans="2:28" ht="15.95" customHeight="1">
      <c r="K19" s="35"/>
      <c r="L19" s="35"/>
      <c r="M19" s="35"/>
      <c r="N19" s="35"/>
      <c r="O19" s="35"/>
      <c r="Q19" s="84"/>
      <c r="R19" s="84"/>
      <c r="S19" s="84"/>
      <c r="T19" s="84"/>
      <c r="U19" s="84"/>
      <c r="V19" s="84"/>
      <c r="W19" s="84"/>
      <c r="X19" s="84"/>
      <c r="Y19" s="84"/>
      <c r="Z19" s="84"/>
      <c r="AA19" s="84"/>
      <c r="AB19" s="84"/>
    </row>
    <row r="20" spans="2:28" ht="15.95" customHeight="1">
      <c r="B20" s="753" t="s">
        <v>273</v>
      </c>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row>
    <row r="21" spans="2:28" ht="15.95" customHeight="1">
      <c r="B21" s="753"/>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row>
    <row r="22" spans="2:28" ht="15.95" customHeight="1">
      <c r="K22" s="35"/>
      <c r="L22" s="35"/>
      <c r="M22" s="35"/>
      <c r="N22" s="35"/>
      <c r="O22" s="35"/>
      <c r="Q22" s="84"/>
      <c r="R22" s="84"/>
      <c r="S22" s="84"/>
      <c r="T22" s="84"/>
      <c r="U22" s="84"/>
      <c r="V22" s="84"/>
      <c r="W22" s="84"/>
      <c r="X22" s="84"/>
      <c r="Y22" s="84"/>
      <c r="Z22" s="84"/>
      <c r="AA22" s="84"/>
      <c r="AB22" s="84"/>
    </row>
    <row r="23" spans="2:28" ht="15.95" customHeight="1" thickBot="1">
      <c r="C23" s="296" t="s">
        <v>17</v>
      </c>
      <c r="D23" s="296"/>
      <c r="E23" s="296"/>
      <c r="F23" s="296"/>
      <c r="J23" s="296" t="s">
        <v>18</v>
      </c>
      <c r="K23" s="296"/>
      <c r="L23" s="296"/>
      <c r="M23" s="296"/>
      <c r="N23" s="296"/>
      <c r="R23" s="318" t="s">
        <v>274</v>
      </c>
      <c r="S23" s="318"/>
      <c r="T23" s="318"/>
      <c r="U23" s="318"/>
      <c r="V23" s="318"/>
      <c r="W23" s="318"/>
      <c r="X23" s="318"/>
      <c r="Y23" s="318"/>
    </row>
    <row r="24" spans="2:28" ht="15.95" customHeight="1" thickBot="1">
      <c r="B24" s="15" t="s">
        <v>275</v>
      </c>
      <c r="C24" s="10"/>
      <c r="D24" s="10"/>
      <c r="E24" s="10"/>
      <c r="F24" s="10"/>
      <c r="G24" s="11"/>
      <c r="H24" s="82"/>
      <c r="I24" s="15" t="s">
        <v>275</v>
      </c>
      <c r="J24" s="10"/>
      <c r="K24" s="10"/>
      <c r="L24" s="10"/>
      <c r="M24" s="10"/>
      <c r="N24" s="10"/>
      <c r="O24" s="11"/>
      <c r="P24" s="82"/>
      <c r="Q24" s="82"/>
      <c r="R24" s="127" t="str">
        <f>'第一面～第五面'!R$24</f>
        <v/>
      </c>
      <c r="S24" s="128" t="str">
        <f>'第一面～第五面'!S$24</f>
        <v/>
      </c>
      <c r="T24" s="82" t="s">
        <v>334</v>
      </c>
      <c r="U24" s="81" t="str">
        <f>'第一面～第五面'!U$24</f>
        <v/>
      </c>
      <c r="V24" s="81" t="s">
        <v>335</v>
      </c>
      <c r="W24" s="127" t="str">
        <f>'第一面～第五面'!W$24</f>
        <v/>
      </c>
      <c r="X24" s="129" t="str">
        <f>'第一面～第五面'!X$24</f>
        <v/>
      </c>
      <c r="Y24" s="129" t="str">
        <f>'第一面～第五面'!Y$24</f>
        <v/>
      </c>
      <c r="Z24" s="129" t="str">
        <f>'第一面～第五面'!Z$24</f>
        <v/>
      </c>
      <c r="AA24" s="129" t="str">
        <f>'第一面～第五面'!AA$24</f>
        <v/>
      </c>
      <c r="AB24" s="128" t="str">
        <f>'第一面～第五面'!AB$24</f>
        <v/>
      </c>
    </row>
    <row r="25" spans="2:28" ht="15.95" customHeight="1">
      <c r="L25" s="81"/>
      <c r="M25" s="81"/>
      <c r="N25" s="81"/>
      <c r="O25" s="81"/>
      <c r="P25" s="81"/>
      <c r="Q25" s="81"/>
      <c r="R25" s="81"/>
      <c r="S25" s="81"/>
      <c r="T25" s="81"/>
      <c r="U25" s="81"/>
      <c r="V25" s="81"/>
      <c r="W25" s="81"/>
      <c r="X25" s="81"/>
      <c r="Y25" s="81"/>
      <c r="Z25" s="81"/>
      <c r="AA25" s="81"/>
    </row>
    <row r="26" spans="2:28" ht="21" customHeight="1" thickBot="1">
      <c r="B26" s="742" t="s">
        <v>276</v>
      </c>
      <c r="C26" s="743"/>
      <c r="D26" s="744"/>
      <c r="E26" s="745" t="s">
        <v>313</v>
      </c>
      <c r="F26" s="746"/>
      <c r="G26" s="746"/>
      <c r="H26" s="746"/>
      <c r="I26" s="746"/>
      <c r="J26" s="746"/>
      <c r="K26" s="746"/>
      <c r="L26" s="746"/>
      <c r="M26" s="746"/>
      <c r="N26" s="746"/>
      <c r="O26" s="746"/>
      <c r="P26" s="746"/>
      <c r="Q26" s="746"/>
      <c r="R26" s="746"/>
      <c r="S26" s="746"/>
      <c r="T26" s="746"/>
      <c r="U26" s="746"/>
      <c r="V26" s="746"/>
      <c r="W26" s="746"/>
      <c r="X26" s="746"/>
      <c r="Y26" s="746"/>
      <c r="Z26" s="746"/>
      <c r="AA26" s="746"/>
      <c r="AB26" s="747"/>
    </row>
    <row r="27" spans="2:28" ht="15.95" customHeight="1" thickBot="1">
      <c r="B27" s="73"/>
      <c r="C27" s="134"/>
      <c r="D27" s="74"/>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748"/>
    </row>
    <row r="28" spans="2:28" ht="12" customHeight="1">
      <c r="B28" s="75"/>
      <c r="C28" s="76"/>
      <c r="D28" s="77"/>
      <c r="E28" s="749"/>
      <c r="F28" s="749"/>
      <c r="G28" s="749"/>
      <c r="H28" s="749"/>
      <c r="I28" s="749"/>
      <c r="J28" s="749"/>
      <c r="K28" s="749"/>
      <c r="L28" s="749"/>
      <c r="M28" s="749"/>
      <c r="N28" s="749"/>
      <c r="O28" s="749"/>
      <c r="P28" s="749"/>
      <c r="Q28" s="749"/>
      <c r="R28" s="749"/>
      <c r="S28" s="749"/>
      <c r="T28" s="749"/>
      <c r="U28" s="749"/>
      <c r="V28" s="749"/>
      <c r="W28" s="749"/>
      <c r="X28" s="749"/>
      <c r="Y28" s="749"/>
      <c r="Z28" s="749"/>
      <c r="AA28" s="749"/>
      <c r="AB28" s="750"/>
    </row>
    <row r="29" spans="2:28" ht="15.95" customHeight="1">
      <c r="B29" s="713" t="s">
        <v>277</v>
      </c>
      <c r="C29" s="714"/>
      <c r="D29" s="714"/>
      <c r="E29" s="714"/>
      <c r="F29" s="714"/>
      <c r="G29" s="714"/>
      <c r="H29" s="714"/>
      <c r="I29" s="714"/>
      <c r="J29" s="714"/>
      <c r="K29" s="714"/>
      <c r="L29" s="714"/>
      <c r="M29" s="714"/>
      <c r="N29" s="714"/>
      <c r="O29" s="714"/>
      <c r="P29" s="715"/>
      <c r="Q29" s="714" t="s">
        <v>278</v>
      </c>
      <c r="R29" s="714"/>
      <c r="S29" s="714"/>
      <c r="T29" s="714"/>
      <c r="U29" s="715"/>
      <c r="V29" s="713" t="s">
        <v>279</v>
      </c>
      <c r="W29" s="714"/>
      <c r="X29" s="714"/>
      <c r="Y29" s="714"/>
      <c r="Z29" s="714"/>
      <c r="AA29" s="714"/>
      <c r="AB29" s="715"/>
    </row>
    <row r="30" spans="2:28" ht="15.95" customHeight="1">
      <c r="B30" s="740"/>
      <c r="C30" s="737"/>
      <c r="D30" s="739"/>
      <c r="E30" s="716" t="s">
        <v>280</v>
      </c>
      <c r="F30" s="741" t="s">
        <v>447</v>
      </c>
      <c r="G30" s="741"/>
      <c r="H30" s="547" t="s">
        <v>281</v>
      </c>
      <c r="I30" s="737"/>
      <c r="J30" s="738"/>
      <c r="K30" s="738"/>
      <c r="L30" s="738"/>
      <c r="M30" s="738"/>
      <c r="N30" s="738"/>
      <c r="O30" s="739"/>
      <c r="P30" s="547" t="s">
        <v>269</v>
      </c>
      <c r="Q30" s="725" t="s">
        <v>310</v>
      </c>
      <c r="R30" s="726"/>
      <c r="S30" s="726"/>
      <c r="T30" s="726"/>
      <c r="U30" s="727"/>
      <c r="V30" s="735"/>
      <c r="W30" s="736"/>
      <c r="X30" s="181" t="s">
        <v>282</v>
      </c>
      <c r="Y30" s="181"/>
      <c r="Z30" s="181"/>
      <c r="AA30" s="731" t="s">
        <v>283</v>
      </c>
      <c r="AB30" s="732"/>
    </row>
    <row r="31" spans="2:28" ht="15.95" customHeight="1">
      <c r="B31" s="740"/>
      <c r="C31" s="737"/>
      <c r="D31" s="739"/>
      <c r="E31" s="716"/>
      <c r="F31" s="741"/>
      <c r="G31" s="741"/>
      <c r="H31" s="547"/>
      <c r="I31" s="737"/>
      <c r="J31" s="738"/>
      <c r="K31" s="738"/>
      <c r="L31" s="738"/>
      <c r="M31" s="738"/>
      <c r="N31" s="738"/>
      <c r="O31" s="739"/>
      <c r="P31" s="547"/>
      <c r="Q31" s="728"/>
      <c r="R31" s="729"/>
      <c r="S31" s="729"/>
      <c r="T31" s="729"/>
      <c r="U31" s="730"/>
      <c r="V31" s="182"/>
      <c r="W31" s="183"/>
      <c r="X31" s="180"/>
      <c r="Y31" s="180"/>
      <c r="Z31" s="180"/>
      <c r="AA31" s="733" t="s">
        <v>284</v>
      </c>
      <c r="AB31" s="734"/>
    </row>
    <row r="32" spans="2:28" ht="15.95" customHeight="1">
      <c r="B32" s="78"/>
      <c r="C32" s="79"/>
      <c r="D32" s="347" t="s">
        <v>285</v>
      </c>
      <c r="E32" s="347"/>
      <c r="F32" s="347"/>
      <c r="G32" s="347"/>
      <c r="H32" s="347"/>
      <c r="I32" s="347"/>
      <c r="J32" s="347"/>
      <c r="K32" s="347"/>
      <c r="L32" s="347"/>
      <c r="M32" s="347"/>
      <c r="N32" s="347"/>
      <c r="O32" s="347"/>
      <c r="P32" s="79" t="s">
        <v>108</v>
      </c>
      <c r="Q32" s="79"/>
      <c r="R32" s="80"/>
      <c r="S32" s="184"/>
      <c r="T32" s="185"/>
      <c r="U32" s="186"/>
      <c r="V32" s="187"/>
      <c r="W32" s="188"/>
      <c r="X32" s="186"/>
      <c r="Y32" s="187"/>
      <c r="Z32" s="188"/>
      <c r="AA32" s="186"/>
      <c r="AB32" s="187"/>
    </row>
    <row r="33" spans="2:30" ht="15.95" customHeight="1">
      <c r="B33" s="78"/>
      <c r="C33" s="79"/>
      <c r="D33" s="347" t="s">
        <v>286</v>
      </c>
      <c r="E33" s="347"/>
      <c r="F33" s="347"/>
      <c r="G33" s="347"/>
      <c r="H33" s="347"/>
      <c r="I33" s="347"/>
      <c r="J33" s="347"/>
      <c r="K33" s="347"/>
      <c r="L33" s="347"/>
      <c r="M33" s="347"/>
      <c r="N33" s="347"/>
      <c r="O33" s="347"/>
      <c r="P33" s="79"/>
      <c r="Q33" s="79"/>
      <c r="R33" s="80"/>
      <c r="S33" s="78" t="s">
        <v>287</v>
      </c>
      <c r="T33" s="79"/>
      <c r="U33" s="703"/>
      <c r="V33" s="703"/>
      <c r="W33" s="703"/>
      <c r="X33" s="703"/>
      <c r="Y33" s="703"/>
      <c r="Z33" s="703"/>
      <c r="AA33" s="703"/>
      <c r="AB33" s="103" t="s">
        <v>288</v>
      </c>
    </row>
    <row r="34" spans="2:30" ht="15.95" customHeight="1">
      <c r="B34" s="78"/>
      <c r="C34" s="79"/>
      <c r="D34" s="347" t="s">
        <v>289</v>
      </c>
      <c r="E34" s="347"/>
      <c r="F34" s="347"/>
      <c r="G34" s="347"/>
      <c r="H34" s="347"/>
      <c r="I34" s="347"/>
      <c r="J34" s="347"/>
      <c r="K34" s="347"/>
      <c r="L34" s="347"/>
      <c r="M34" s="347"/>
      <c r="N34" s="347"/>
      <c r="O34" s="347"/>
      <c r="P34" s="79" t="s">
        <v>108</v>
      </c>
      <c r="Q34" s="79"/>
      <c r="R34" s="80"/>
      <c r="S34" s="184"/>
      <c r="T34" s="185"/>
      <c r="U34" s="189"/>
      <c r="V34" s="190"/>
      <c r="W34" s="185"/>
      <c r="X34" s="189"/>
      <c r="Y34" s="190"/>
      <c r="Z34" s="185"/>
      <c r="AA34" s="189"/>
      <c r="AB34" s="190"/>
    </row>
    <row r="35" spans="2:30" ht="15.95" customHeight="1">
      <c r="B35" s="78"/>
      <c r="C35" s="79"/>
      <c r="D35" s="347" t="s">
        <v>290</v>
      </c>
      <c r="E35" s="347"/>
      <c r="F35" s="347"/>
      <c r="G35" s="347"/>
      <c r="H35" s="347"/>
      <c r="I35" s="347"/>
      <c r="J35" s="347"/>
      <c r="K35" s="347"/>
      <c r="L35" s="347"/>
      <c r="M35" s="347"/>
      <c r="N35" s="347"/>
      <c r="O35" s="347"/>
      <c r="P35" s="79" t="s">
        <v>108</v>
      </c>
      <c r="Q35" s="79"/>
      <c r="R35" s="80"/>
      <c r="S35" s="191"/>
      <c r="T35" s="192"/>
      <c r="U35" s="193"/>
      <c r="V35" s="194"/>
      <c r="W35" s="192"/>
      <c r="X35" s="193"/>
      <c r="Y35" s="194"/>
      <c r="Z35" s="192"/>
      <c r="AA35" s="193"/>
      <c r="AB35" s="194"/>
    </row>
    <row r="36" spans="2:30" ht="15.95" customHeight="1">
      <c r="B36" s="704" t="s">
        <v>291</v>
      </c>
      <c r="C36" s="705"/>
      <c r="D36" s="706"/>
      <c r="E36" s="713" t="s">
        <v>277</v>
      </c>
      <c r="F36" s="714"/>
      <c r="G36" s="714"/>
      <c r="H36" s="714"/>
      <c r="I36" s="714"/>
      <c r="J36" s="714"/>
      <c r="K36" s="714"/>
      <c r="L36" s="714"/>
      <c r="M36" s="714"/>
      <c r="N36" s="714"/>
      <c r="O36" s="714"/>
      <c r="P36" s="714"/>
      <c r="Q36" s="714"/>
      <c r="R36" s="714"/>
      <c r="S36" s="714"/>
      <c r="T36" s="714"/>
      <c r="U36" s="714"/>
      <c r="V36" s="714"/>
      <c r="W36" s="715"/>
      <c r="X36" s="713" t="s">
        <v>278</v>
      </c>
      <c r="Y36" s="714"/>
      <c r="Z36" s="714"/>
      <c r="AA36" s="714"/>
      <c r="AB36" s="715"/>
    </row>
    <row r="37" spans="2:30" ht="15.95" customHeight="1">
      <c r="B37" s="707"/>
      <c r="C37" s="708"/>
      <c r="D37" s="709"/>
      <c r="E37" s="184"/>
      <c r="F37" s="185"/>
      <c r="G37" s="190"/>
      <c r="H37" s="716" t="s">
        <v>280</v>
      </c>
      <c r="I37" s="716"/>
      <c r="J37" s="717" t="s">
        <v>292</v>
      </c>
      <c r="K37" s="717"/>
      <c r="L37" s="717"/>
      <c r="M37" s="717"/>
      <c r="N37" s="717"/>
      <c r="O37" s="95" t="s">
        <v>281</v>
      </c>
      <c r="P37" s="188"/>
      <c r="Q37" s="186"/>
      <c r="R37" s="186"/>
      <c r="S37" s="186"/>
      <c r="T37" s="186"/>
      <c r="U37" s="186"/>
      <c r="V37" s="187"/>
      <c r="W37" s="95" t="s">
        <v>269</v>
      </c>
      <c r="X37" s="722" t="s">
        <v>293</v>
      </c>
      <c r="Y37" s="723"/>
      <c r="Z37" s="723"/>
      <c r="AA37" s="723"/>
      <c r="AB37" s="724"/>
    </row>
    <row r="38" spans="2:30" ht="15.95" customHeight="1">
      <c r="B38" s="707"/>
      <c r="C38" s="708"/>
      <c r="D38" s="709"/>
      <c r="E38" s="191"/>
      <c r="F38" s="192"/>
      <c r="G38" s="194"/>
      <c r="H38" s="716" t="s">
        <v>280</v>
      </c>
      <c r="I38" s="716"/>
      <c r="J38" s="718" t="s">
        <v>292</v>
      </c>
      <c r="K38" s="718"/>
      <c r="L38" s="718"/>
      <c r="M38" s="718"/>
      <c r="N38" s="718"/>
      <c r="O38" s="95" t="s">
        <v>281</v>
      </c>
      <c r="P38" s="177"/>
      <c r="Q38" s="179"/>
      <c r="R38" s="179"/>
      <c r="S38" s="179"/>
      <c r="T38" s="179"/>
      <c r="U38" s="179"/>
      <c r="V38" s="178"/>
      <c r="W38" s="95" t="s">
        <v>269</v>
      </c>
      <c r="X38" s="719" t="s">
        <v>293</v>
      </c>
      <c r="Y38" s="720"/>
      <c r="Z38" s="720"/>
      <c r="AA38" s="720"/>
      <c r="AB38" s="721"/>
    </row>
    <row r="39" spans="2:30" ht="15.95" customHeight="1">
      <c r="B39" s="710"/>
      <c r="C39" s="711"/>
      <c r="D39" s="712"/>
      <c r="E39" s="184"/>
      <c r="F39" s="185"/>
      <c r="G39" s="190"/>
      <c r="H39" s="716" t="s">
        <v>280</v>
      </c>
      <c r="I39" s="716"/>
      <c r="J39" s="717" t="s">
        <v>292</v>
      </c>
      <c r="K39" s="717"/>
      <c r="L39" s="717"/>
      <c r="M39" s="717"/>
      <c r="N39" s="717"/>
      <c r="O39" s="95" t="s">
        <v>281</v>
      </c>
      <c r="P39" s="188"/>
      <c r="Q39" s="186"/>
      <c r="R39" s="186"/>
      <c r="S39" s="186"/>
      <c r="T39" s="186"/>
      <c r="U39" s="186"/>
      <c r="V39" s="187"/>
      <c r="W39" s="95" t="s">
        <v>269</v>
      </c>
      <c r="X39" s="722" t="s">
        <v>293</v>
      </c>
      <c r="Y39" s="723"/>
      <c r="Z39" s="723"/>
      <c r="AA39" s="723"/>
      <c r="AB39" s="724"/>
    </row>
    <row r="40" spans="2:30" ht="15.95" customHeight="1">
      <c r="B40" s="692" t="s">
        <v>294</v>
      </c>
      <c r="C40" s="693"/>
      <c r="D40" s="694"/>
      <c r="E40" s="547" t="s">
        <v>295</v>
      </c>
      <c r="F40" s="547"/>
      <c r="G40" s="547"/>
      <c r="H40" s="547"/>
      <c r="I40" s="547"/>
      <c r="J40" s="547"/>
      <c r="K40" s="547"/>
      <c r="L40" s="547"/>
      <c r="M40" s="547"/>
      <c r="N40" s="547"/>
      <c r="O40" s="547"/>
      <c r="P40" s="547" t="s">
        <v>206</v>
      </c>
      <c r="Q40" s="547"/>
      <c r="R40" s="547"/>
      <c r="S40" s="547"/>
      <c r="T40" s="547"/>
      <c r="U40" s="547"/>
      <c r="V40" s="547"/>
      <c r="W40" s="547"/>
      <c r="X40" s="547"/>
      <c r="Y40" s="547"/>
      <c r="Z40" s="547"/>
      <c r="AA40" s="547"/>
      <c r="AB40" s="547"/>
    </row>
    <row r="41" spans="2:30" ht="15.95" customHeight="1">
      <c r="B41" s="695"/>
      <c r="C41" s="696"/>
      <c r="D41" s="697"/>
      <c r="E41" s="701"/>
      <c r="F41" s="702"/>
      <c r="G41" s="702"/>
      <c r="H41" s="702"/>
      <c r="I41" s="702"/>
      <c r="J41" s="702"/>
      <c r="K41" s="702"/>
      <c r="L41" s="702"/>
      <c r="M41" s="702"/>
      <c r="N41" s="702"/>
      <c r="O41" s="702"/>
      <c r="P41" s="701" t="s">
        <v>298</v>
      </c>
      <c r="Q41" s="702"/>
      <c r="R41" s="702"/>
      <c r="S41" s="702"/>
      <c r="T41" s="702"/>
      <c r="U41" s="702"/>
      <c r="V41" s="702"/>
      <c r="W41" s="702"/>
      <c r="X41" s="702"/>
      <c r="Y41" s="702"/>
      <c r="Z41" s="702"/>
      <c r="AA41" s="702"/>
      <c r="AB41" s="702"/>
    </row>
    <row r="42" spans="2:30" ht="15.95" customHeight="1">
      <c r="B42" s="695"/>
      <c r="C42" s="696"/>
      <c r="D42" s="697"/>
      <c r="E42" s="702"/>
      <c r="F42" s="702"/>
      <c r="G42" s="702"/>
      <c r="H42" s="702"/>
      <c r="I42" s="702"/>
      <c r="J42" s="702"/>
      <c r="K42" s="702"/>
      <c r="L42" s="702"/>
      <c r="M42" s="702"/>
      <c r="N42" s="702"/>
      <c r="O42" s="702"/>
      <c r="P42" s="702"/>
      <c r="Q42" s="702"/>
      <c r="R42" s="702"/>
      <c r="S42" s="702"/>
      <c r="T42" s="702"/>
      <c r="U42" s="702"/>
      <c r="V42" s="702"/>
      <c r="W42" s="702"/>
      <c r="X42" s="702"/>
      <c r="Y42" s="702"/>
      <c r="Z42" s="702"/>
      <c r="AA42" s="702"/>
      <c r="AB42" s="702"/>
    </row>
    <row r="43" spans="2:30" ht="15.95" customHeight="1">
      <c r="B43" s="695"/>
      <c r="C43" s="696"/>
      <c r="D43" s="697"/>
      <c r="E43" s="702"/>
      <c r="F43" s="702"/>
      <c r="G43" s="702"/>
      <c r="H43" s="702"/>
      <c r="I43" s="702"/>
      <c r="J43" s="702"/>
      <c r="K43" s="702"/>
      <c r="L43" s="702"/>
      <c r="M43" s="702"/>
      <c r="N43" s="702"/>
      <c r="O43" s="702"/>
      <c r="P43" s="702"/>
      <c r="Q43" s="702"/>
      <c r="R43" s="702"/>
      <c r="S43" s="702"/>
      <c r="T43" s="702"/>
      <c r="U43" s="702"/>
      <c r="V43" s="702"/>
      <c r="W43" s="702"/>
      <c r="X43" s="702"/>
      <c r="Y43" s="702"/>
      <c r="Z43" s="702"/>
      <c r="AA43" s="702"/>
      <c r="AB43" s="702"/>
    </row>
    <row r="44" spans="2:30" ht="15.95" customHeight="1">
      <c r="B44" s="695"/>
      <c r="C44" s="696"/>
      <c r="D44" s="697"/>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row>
    <row r="45" spans="2:30" ht="15.95" customHeight="1">
      <c r="B45" s="695"/>
      <c r="C45" s="696"/>
      <c r="D45" s="697"/>
      <c r="E45" s="702"/>
      <c r="F45" s="702"/>
      <c r="G45" s="702"/>
      <c r="H45" s="702"/>
      <c r="I45" s="702"/>
      <c r="J45" s="702"/>
      <c r="K45" s="702"/>
      <c r="L45" s="702"/>
      <c r="M45" s="702"/>
      <c r="N45" s="702"/>
      <c r="O45" s="702"/>
      <c r="P45" s="702"/>
      <c r="Q45" s="702"/>
      <c r="R45" s="702"/>
      <c r="S45" s="702"/>
      <c r="T45" s="702"/>
      <c r="U45" s="702"/>
      <c r="V45" s="702"/>
      <c r="W45" s="702"/>
      <c r="X45" s="702"/>
      <c r="Y45" s="702"/>
      <c r="Z45" s="702"/>
      <c r="AA45" s="702"/>
      <c r="AB45" s="702"/>
    </row>
    <row r="46" spans="2:30" ht="15.95" customHeight="1">
      <c r="B46" s="695"/>
      <c r="C46" s="696"/>
      <c r="D46" s="697"/>
      <c r="E46" s="702"/>
      <c r="F46" s="702"/>
      <c r="G46" s="702"/>
      <c r="H46" s="702"/>
      <c r="I46" s="702"/>
      <c r="J46" s="702"/>
      <c r="K46" s="702"/>
      <c r="L46" s="702"/>
      <c r="M46" s="702"/>
      <c r="N46" s="702"/>
      <c r="O46" s="702"/>
      <c r="P46" s="702"/>
      <c r="Q46" s="702"/>
      <c r="R46" s="702"/>
      <c r="S46" s="702"/>
      <c r="T46" s="702"/>
      <c r="U46" s="702"/>
      <c r="V46" s="702"/>
      <c r="W46" s="702"/>
      <c r="X46" s="702"/>
      <c r="Y46" s="702"/>
      <c r="Z46" s="702"/>
      <c r="AA46" s="702"/>
      <c r="AB46" s="702"/>
    </row>
    <row r="47" spans="2:30" ht="15.95" customHeight="1">
      <c r="B47" s="695"/>
      <c r="C47" s="696"/>
      <c r="D47" s="697"/>
      <c r="E47" s="702"/>
      <c r="F47" s="702"/>
      <c r="G47" s="702"/>
      <c r="H47" s="702"/>
      <c r="I47" s="702"/>
      <c r="J47" s="702"/>
      <c r="K47" s="702"/>
      <c r="L47" s="702"/>
      <c r="M47" s="702"/>
      <c r="N47" s="702"/>
      <c r="O47" s="702"/>
      <c r="P47" s="702"/>
      <c r="Q47" s="702"/>
      <c r="R47" s="702"/>
      <c r="S47" s="702"/>
      <c r="T47" s="702"/>
      <c r="U47" s="702"/>
      <c r="V47" s="702"/>
      <c r="W47" s="702"/>
      <c r="X47" s="702"/>
      <c r="Y47" s="702"/>
      <c r="Z47" s="702"/>
      <c r="AA47" s="702"/>
      <c r="AB47" s="702"/>
    </row>
    <row r="48" spans="2:30" ht="15.95" customHeight="1">
      <c r="B48" s="695"/>
      <c r="C48" s="696"/>
      <c r="D48" s="697"/>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D48" s="81" t="s">
        <v>296</v>
      </c>
    </row>
    <row r="49" spans="2:30" ht="15.95" customHeight="1">
      <c r="B49" s="698"/>
      <c r="C49" s="699"/>
      <c r="D49" s="700"/>
      <c r="E49" s="702"/>
      <c r="F49" s="702"/>
      <c r="G49" s="702"/>
      <c r="H49" s="702"/>
      <c r="I49" s="702"/>
      <c r="J49" s="702"/>
      <c r="K49" s="702"/>
      <c r="L49" s="702"/>
      <c r="M49" s="702"/>
      <c r="N49" s="702"/>
      <c r="O49" s="702"/>
      <c r="P49" s="702"/>
      <c r="Q49" s="702"/>
      <c r="R49" s="702"/>
      <c r="S49" s="702"/>
      <c r="T49" s="702"/>
      <c r="U49" s="702"/>
      <c r="V49" s="702"/>
      <c r="W49" s="702"/>
      <c r="X49" s="702"/>
      <c r="Y49" s="702"/>
      <c r="Z49" s="702"/>
      <c r="AA49" s="702"/>
      <c r="AB49" s="702"/>
      <c r="AD49" s="16" t="s">
        <v>215</v>
      </c>
    </row>
  </sheetData>
  <mergeCells count="68">
    <mergeCell ref="K11:O11"/>
    <mergeCell ref="Q11:AB11"/>
    <mergeCell ref="AA1:AC1"/>
    <mergeCell ref="A4:AD4"/>
    <mergeCell ref="D8:J8"/>
    <mergeCell ref="K10:O10"/>
    <mergeCell ref="Q10:AB10"/>
    <mergeCell ref="U6:AB6"/>
    <mergeCell ref="K12:O12"/>
    <mergeCell ref="Q12:AB13"/>
    <mergeCell ref="K13:O13"/>
    <mergeCell ref="B20:AB21"/>
    <mergeCell ref="C23:F23"/>
    <mergeCell ref="J23:N23"/>
    <mergeCell ref="R23:Y23"/>
    <mergeCell ref="K18:O18"/>
    <mergeCell ref="Q18:AB18"/>
    <mergeCell ref="K14:O14"/>
    <mergeCell ref="Q14:AB16"/>
    <mergeCell ref="K15:O15"/>
    <mergeCell ref="K16:O16"/>
    <mergeCell ref="K17:O17"/>
    <mergeCell ref="Q17:AB17"/>
    <mergeCell ref="B26:D26"/>
    <mergeCell ref="E26:AB28"/>
    <mergeCell ref="B29:P29"/>
    <mergeCell ref="Q29:U29"/>
    <mergeCell ref="V29:AB29"/>
    <mergeCell ref="B30:B31"/>
    <mergeCell ref="C30:C31"/>
    <mergeCell ref="D30:D31"/>
    <mergeCell ref="E30:E31"/>
    <mergeCell ref="F30:G31"/>
    <mergeCell ref="D32:O32"/>
    <mergeCell ref="I30:I31"/>
    <mergeCell ref="J30:J31"/>
    <mergeCell ref="K30:K31"/>
    <mergeCell ref="L30:L31"/>
    <mergeCell ref="M30:M31"/>
    <mergeCell ref="N30:N31"/>
    <mergeCell ref="H30:H31"/>
    <mergeCell ref="O30:O31"/>
    <mergeCell ref="P30:P31"/>
    <mergeCell ref="Q30:U31"/>
    <mergeCell ref="AA30:AB30"/>
    <mergeCell ref="AA31:AB31"/>
    <mergeCell ref="V30:W30"/>
    <mergeCell ref="U33:AA33"/>
    <mergeCell ref="D34:O34"/>
    <mergeCell ref="D35:O35"/>
    <mergeCell ref="B36:D39"/>
    <mergeCell ref="E36:W36"/>
    <mergeCell ref="X36:AB36"/>
    <mergeCell ref="H37:I37"/>
    <mergeCell ref="J37:N37"/>
    <mergeCell ref="H38:I38"/>
    <mergeCell ref="J38:N38"/>
    <mergeCell ref="X38:AB38"/>
    <mergeCell ref="H39:I39"/>
    <mergeCell ref="J39:N39"/>
    <mergeCell ref="X39:AB39"/>
    <mergeCell ref="X37:AB37"/>
    <mergeCell ref="D33:O33"/>
    <mergeCell ref="B40:D49"/>
    <mergeCell ref="E40:O40"/>
    <mergeCell ref="P40:AB40"/>
    <mergeCell ref="E41:O49"/>
    <mergeCell ref="P41:AB49"/>
  </mergeCells>
  <phoneticPr fontId="3"/>
  <dataValidations count="1">
    <dataValidation type="list" allowBlank="1" showInputMessage="1" showErrorMessage="1" sqref="B30:B31 E37:E39" xr:uid="{D56D15DE-9E73-47E4-B3E6-A0F252A2787D}">
      <formula1>"S,H,R"</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64"/>
  <sheetViews>
    <sheetView zoomScaleNormal="100" zoomScaleSheetLayoutView="100" workbookViewId="0">
      <selection activeCell="AI73" sqref="AI73"/>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3.5" style="2" customWidth="1"/>
    <col min="34" max="34" width="12.375" style="2" customWidth="1"/>
    <col min="35" max="35" width="37.625" style="2" customWidth="1"/>
    <col min="36" max="36" width="9.25" style="2" customWidth="1"/>
    <col min="37" max="44" width="2.875" style="2" customWidth="1"/>
    <col min="45" max="16384" width="3.375" style="2"/>
  </cols>
  <sheetData>
    <row r="1" spans="1:37" ht="24.95" customHeight="1">
      <c r="A1" s="404" t="s">
        <v>144</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G1" s="169"/>
    </row>
    <row r="2" spans="1:37" ht="15.9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374" t="s">
        <v>133</v>
      </c>
      <c r="AC2" s="374"/>
      <c r="AD2" s="374"/>
      <c r="AE2" s="86"/>
      <c r="AG2" s="169"/>
    </row>
    <row r="3" spans="1:37" ht="15.95" customHeight="1" thickBot="1">
      <c r="AB3" s="3" t="s">
        <v>132</v>
      </c>
      <c r="AC3" s="4" t="s">
        <v>131</v>
      </c>
      <c r="AD3" s="5" t="s">
        <v>130</v>
      </c>
      <c r="AG3" s="169"/>
      <c r="AH3" s="267" t="s">
        <v>553</v>
      </c>
    </row>
    <row r="4" spans="1:37" ht="15.95" customHeight="1">
      <c r="A4" s="318" t="s">
        <v>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G4" s="169"/>
    </row>
    <row r="5" spans="1:37" ht="15.95" customHeight="1" thickBot="1">
      <c r="A5" s="81"/>
      <c r="B5" s="81"/>
      <c r="C5" s="81"/>
      <c r="D5" s="81"/>
      <c r="E5" s="81"/>
      <c r="F5" s="81"/>
      <c r="G5" s="81"/>
      <c r="H5" s="81"/>
      <c r="I5" s="81"/>
      <c r="J5" s="81"/>
      <c r="K5" s="81"/>
      <c r="L5" s="81"/>
      <c r="M5" s="81"/>
      <c r="N5" s="81"/>
      <c r="O5" s="81"/>
      <c r="P5" s="81"/>
      <c r="Q5" s="81"/>
      <c r="R5" s="81"/>
      <c r="S5" s="81"/>
      <c r="T5" s="81"/>
      <c r="U5" s="81"/>
      <c r="V5" s="81"/>
      <c r="W5" s="81"/>
      <c r="X5" s="81"/>
      <c r="Y5" s="81"/>
      <c r="AA5" s="81"/>
      <c r="AB5" s="81"/>
      <c r="AC5" s="81"/>
      <c r="AD5" s="209" t="str">
        <f>IF(COUNTA(AI13:AI52)&gt;=1,"","【該当なし】")</f>
        <v>【該当なし】</v>
      </c>
      <c r="AE5" s="81"/>
      <c r="AG5" s="269" t="s">
        <v>554</v>
      </c>
    </row>
    <row r="6" spans="1:37" ht="15.95" customHeight="1" thickBot="1">
      <c r="J6" s="8"/>
      <c r="K6" s="295" t="s">
        <v>129</v>
      </c>
      <c r="L6" s="295"/>
      <c r="M6" s="295"/>
      <c r="N6" s="295"/>
      <c r="O6" s="295"/>
      <c r="P6" s="295"/>
      <c r="Q6" s="295"/>
      <c r="R6" s="295"/>
      <c r="S6" s="295"/>
      <c r="T6" s="295"/>
      <c r="U6" s="295"/>
      <c r="V6" s="9"/>
      <c r="AG6" s="169"/>
    </row>
    <row r="7" spans="1:37" ht="15.95" customHeight="1">
      <c r="AB7" s="82"/>
      <c r="AC7" s="82"/>
      <c r="AD7" s="82"/>
      <c r="AG7" s="169"/>
    </row>
    <row r="8" spans="1:37" ht="15.95" customHeight="1" thickBot="1">
      <c r="D8" s="296" t="s">
        <v>17</v>
      </c>
      <c r="E8" s="296"/>
      <c r="F8" s="296"/>
      <c r="G8" s="296"/>
      <c r="K8" s="318" t="s">
        <v>19</v>
      </c>
      <c r="L8" s="318"/>
      <c r="M8" s="318"/>
      <c r="N8" s="318"/>
      <c r="O8" s="318"/>
      <c r="P8" s="318"/>
      <c r="Q8" s="318"/>
      <c r="R8" s="318"/>
      <c r="AG8" s="169"/>
    </row>
    <row r="9" spans="1:37" ht="15.95" customHeight="1" thickBot="1">
      <c r="C9" s="15" t="s">
        <v>128</v>
      </c>
      <c r="D9" s="12"/>
      <c r="E9" s="12"/>
      <c r="F9" s="12"/>
      <c r="G9" s="12"/>
      <c r="H9" s="13"/>
      <c r="J9" s="127" t="str">
        <f>'第一面～第五面'!R$24</f>
        <v/>
      </c>
      <c r="K9" s="128" t="str">
        <f>'第一面～第五面'!S$24</f>
        <v/>
      </c>
      <c r="L9" s="82" t="s">
        <v>334</v>
      </c>
      <c r="M9" s="81" t="str">
        <f>'第一面～第五面'!U$24</f>
        <v/>
      </c>
      <c r="N9" s="81" t="s">
        <v>335</v>
      </c>
      <c r="O9" s="127" t="str">
        <f>'第一面～第五面'!W$24</f>
        <v/>
      </c>
      <c r="P9" s="129" t="str">
        <f>'第一面～第五面'!X$24</f>
        <v/>
      </c>
      <c r="Q9" s="129" t="str">
        <f>'第一面～第五面'!Y$24</f>
        <v/>
      </c>
      <c r="R9" s="129" t="str">
        <f>'第一面～第五面'!Z$24</f>
        <v/>
      </c>
      <c r="S9" s="129" t="str">
        <f>'第一面～第五面'!AA$24</f>
        <v/>
      </c>
      <c r="T9" s="128" t="str">
        <f>'第一面～第五面'!AB$24</f>
        <v/>
      </c>
      <c r="AG9" s="169"/>
    </row>
    <row r="10" spans="1:37" ht="15.95" customHeight="1">
      <c r="L10" s="81"/>
      <c r="M10" s="81"/>
      <c r="AG10" s="169"/>
    </row>
    <row r="11" spans="1:37" ht="15.95" customHeight="1">
      <c r="AG11" s="169"/>
    </row>
    <row r="12" spans="1:37" ht="15.95" customHeight="1" thickBot="1">
      <c r="A12" s="81" t="s">
        <v>2</v>
      </c>
      <c r="AG12" s="169"/>
    </row>
    <row r="13" spans="1:37" ht="15.95" customHeight="1" thickBot="1">
      <c r="A13" s="6" t="s">
        <v>127</v>
      </c>
      <c r="C13" s="315" t="s">
        <v>35</v>
      </c>
      <c r="D13" s="316"/>
      <c r="E13" s="316"/>
      <c r="F13" s="316"/>
      <c r="G13" s="317"/>
      <c r="H13" s="127" t="str">
        <f>LEFT(AJ13,1)</f>
        <v/>
      </c>
      <c r="I13" s="128" t="str">
        <f>RIGHT(AJ13,1)</f>
        <v/>
      </c>
      <c r="J13" s="82"/>
      <c r="K13" s="82"/>
      <c r="L13" s="82"/>
      <c r="M13" s="297" t="s">
        <v>126</v>
      </c>
      <c r="N13" s="298"/>
      <c r="O13" s="298"/>
      <c r="P13" s="299"/>
      <c r="Q13" s="112" t="str">
        <f>DBCS(MID(AJ14,1,1))</f>
        <v/>
      </c>
      <c r="R13" s="81" t="s">
        <v>52</v>
      </c>
      <c r="S13" s="127" t="str">
        <f>DBCS(MID(AJ14,2,1))</f>
        <v/>
      </c>
      <c r="T13" s="128" t="str">
        <f>DBCS(MID(AJ14,3,1))</f>
        <v/>
      </c>
      <c r="U13" s="81" t="s">
        <v>39</v>
      </c>
      <c r="V13" s="127" t="str">
        <f>DBCS(MID(AJ14,4,1))</f>
        <v/>
      </c>
      <c r="W13" s="128" t="str">
        <f>DBCS(MID(AJ14,5,1))</f>
        <v/>
      </c>
      <c r="X13" s="81" t="s">
        <v>40</v>
      </c>
      <c r="Y13" s="127" t="str">
        <f>DBCS(MID(AJ14,6,1))</f>
        <v/>
      </c>
      <c r="Z13" s="128" t="str">
        <f>DBCS(MID(AJ14,7,1))</f>
        <v/>
      </c>
      <c r="AA13" s="82" t="s">
        <v>41</v>
      </c>
      <c r="AG13" s="174"/>
      <c r="AH13" s="153" t="s">
        <v>468</v>
      </c>
      <c r="AI13" s="154"/>
      <c r="AJ13" s="153" t="str">
        <f>IF(AI13="","",RIGHT("00"&amp;_xlfn.XLOOKUP(AI13,役員名,役員コード),2))</f>
        <v/>
      </c>
      <c r="AK13" s="2" t="s">
        <v>530</v>
      </c>
    </row>
    <row r="14" spans="1:37" ht="15.95" customHeight="1" thickBot="1">
      <c r="C14" s="8"/>
      <c r="D14" s="295" t="s">
        <v>125</v>
      </c>
      <c r="E14" s="295"/>
      <c r="F14" s="295"/>
      <c r="G14" s="9"/>
      <c r="H14" s="127" t="str">
        <f>DBCS(MID($AJ15,COLUMN(H14)-COLUMN($G14),1))</f>
        <v/>
      </c>
      <c r="I14" s="129" t="str">
        <f t="shared" ref="I14:AA14" si="0">DBCS(MID($AJ15,COLUMN(I14)-COLUMN($G14),1))</f>
        <v/>
      </c>
      <c r="J14" s="129" t="str">
        <f t="shared" si="0"/>
        <v/>
      </c>
      <c r="K14" s="129" t="str">
        <f t="shared" si="0"/>
        <v/>
      </c>
      <c r="L14" s="129" t="str">
        <f t="shared" si="0"/>
        <v/>
      </c>
      <c r="M14" s="129" t="str">
        <f t="shared" si="0"/>
        <v/>
      </c>
      <c r="N14" s="129" t="str">
        <f t="shared" si="0"/>
        <v/>
      </c>
      <c r="O14" s="129" t="str">
        <f t="shared" si="0"/>
        <v/>
      </c>
      <c r="P14" s="129" t="str">
        <f t="shared" si="0"/>
        <v/>
      </c>
      <c r="Q14" s="129" t="str">
        <f t="shared" si="0"/>
        <v/>
      </c>
      <c r="R14" s="129" t="str">
        <f t="shared" si="0"/>
        <v/>
      </c>
      <c r="S14" s="129" t="str">
        <f t="shared" si="0"/>
        <v/>
      </c>
      <c r="T14" s="129" t="str">
        <f t="shared" si="0"/>
        <v/>
      </c>
      <c r="U14" s="129" t="str">
        <f t="shared" si="0"/>
        <v/>
      </c>
      <c r="V14" s="129" t="str">
        <f t="shared" si="0"/>
        <v/>
      </c>
      <c r="W14" s="129" t="str">
        <f t="shared" si="0"/>
        <v/>
      </c>
      <c r="X14" s="129" t="str">
        <f t="shared" si="0"/>
        <v/>
      </c>
      <c r="Y14" s="129" t="str">
        <f t="shared" si="0"/>
        <v/>
      </c>
      <c r="Z14" s="129" t="str">
        <f t="shared" si="0"/>
        <v/>
      </c>
      <c r="AA14" s="128" t="str">
        <f t="shared" si="0"/>
        <v/>
      </c>
      <c r="AG14" s="174"/>
      <c r="AH14" s="84" t="s">
        <v>126</v>
      </c>
      <c r="AI14" s="175"/>
      <c r="AJ14" s="2" t="str">
        <f>IF(AI14="","",TEXT(AI14,"geemmdd"))</f>
        <v/>
      </c>
      <c r="AK14" s="160" t="s">
        <v>444</v>
      </c>
    </row>
    <row r="15" spans="1:37" ht="15.95" customHeight="1" thickBot="1">
      <c r="C15" s="8"/>
      <c r="D15" s="295" t="s">
        <v>12</v>
      </c>
      <c r="E15" s="295"/>
      <c r="F15" s="295"/>
      <c r="G15" s="9"/>
      <c r="H15" s="127" t="str">
        <f>DBCS(MID($AI16,COLUMN(H15)-COLUMN($G15),1))</f>
        <v/>
      </c>
      <c r="I15" s="129" t="str">
        <f t="shared" ref="I15:AA15" si="1">DBCS(MID($AI16,COLUMN(I15)-COLUMN($G15),1))</f>
        <v/>
      </c>
      <c r="J15" s="129" t="str">
        <f t="shared" si="1"/>
        <v/>
      </c>
      <c r="K15" s="129" t="str">
        <f t="shared" si="1"/>
        <v/>
      </c>
      <c r="L15" s="129" t="str">
        <f t="shared" si="1"/>
        <v/>
      </c>
      <c r="M15" s="129" t="str">
        <f t="shared" si="1"/>
        <v/>
      </c>
      <c r="N15" s="129" t="str">
        <f t="shared" si="1"/>
        <v/>
      </c>
      <c r="O15" s="129" t="str">
        <f t="shared" si="1"/>
        <v/>
      </c>
      <c r="P15" s="129" t="str">
        <f t="shared" si="1"/>
        <v/>
      </c>
      <c r="Q15" s="129" t="str">
        <f t="shared" si="1"/>
        <v/>
      </c>
      <c r="R15" s="129" t="str">
        <f t="shared" si="1"/>
        <v/>
      </c>
      <c r="S15" s="129" t="str">
        <f t="shared" si="1"/>
        <v/>
      </c>
      <c r="T15" s="129" t="str">
        <f t="shared" si="1"/>
        <v/>
      </c>
      <c r="U15" s="129" t="str">
        <f t="shared" si="1"/>
        <v/>
      </c>
      <c r="V15" s="129" t="str">
        <f t="shared" si="1"/>
        <v/>
      </c>
      <c r="W15" s="129" t="str">
        <f t="shared" si="1"/>
        <v/>
      </c>
      <c r="X15" s="129" t="str">
        <f t="shared" si="1"/>
        <v/>
      </c>
      <c r="Y15" s="129" t="str">
        <f t="shared" si="1"/>
        <v/>
      </c>
      <c r="Z15" s="129" t="str">
        <f t="shared" si="1"/>
        <v/>
      </c>
      <c r="AA15" s="128" t="str">
        <f t="shared" si="1"/>
        <v/>
      </c>
      <c r="AC15" s="318" t="s">
        <v>37</v>
      </c>
      <c r="AD15" s="318"/>
      <c r="AE15" s="318"/>
      <c r="AG15" s="147"/>
      <c r="AH15" s="2" t="s">
        <v>50</v>
      </c>
      <c r="AI15" s="135"/>
      <c r="AJ15" s="2" t="str">
        <f>ASC(AI15)</f>
        <v/>
      </c>
      <c r="AK15" s="158" t="s">
        <v>443</v>
      </c>
    </row>
    <row r="16" spans="1:37" ht="15.95" customHeight="1" thickBot="1">
      <c r="C16" s="8"/>
      <c r="D16" s="295" t="s">
        <v>36</v>
      </c>
      <c r="E16" s="295"/>
      <c r="F16" s="295"/>
      <c r="G16" s="9"/>
      <c r="H16" s="171" t="str">
        <f>DBCS(MID($AJ17,1,1))</f>
        <v/>
      </c>
      <c r="I16" s="81" t="s">
        <v>52</v>
      </c>
      <c r="J16" s="164" t="str">
        <f>DBCS(MID($AJ17,2,1))</f>
        <v/>
      </c>
      <c r="K16" s="172" t="str">
        <f>DBCS(MID($AJ17,3,1))</f>
        <v/>
      </c>
      <c r="L16" s="81" t="s">
        <v>39</v>
      </c>
      <c r="M16" s="164" t="str">
        <f>DBCS(MID($AJ17,4,1))</f>
        <v/>
      </c>
      <c r="N16" s="128" t="str">
        <f>DBCS(MID($AJ17,5,1))</f>
        <v/>
      </c>
      <c r="O16" s="81" t="s">
        <v>40</v>
      </c>
      <c r="P16" s="127" t="str">
        <f>DBCS(MID($AJ17,6,1))</f>
        <v/>
      </c>
      <c r="Q16" s="128" t="str">
        <f>DBCS(MID($AJ17,7,1))</f>
        <v/>
      </c>
      <c r="R16" s="82" t="s">
        <v>41</v>
      </c>
      <c r="S16" s="82"/>
      <c r="T16" s="82"/>
      <c r="U16" s="82"/>
      <c r="V16" s="82"/>
      <c r="W16" s="82"/>
      <c r="X16" s="82"/>
      <c r="Y16" s="82"/>
      <c r="Z16" s="82"/>
      <c r="AA16" s="82"/>
      <c r="AD16" s="16" t="s">
        <v>128</v>
      </c>
      <c r="AG16" s="147"/>
      <c r="AH16" s="2" t="s">
        <v>12</v>
      </c>
      <c r="AI16" s="142"/>
    </row>
    <row r="17" spans="1:37" ht="15.95" customHeight="1" thickBot="1">
      <c r="C17" s="382" t="s">
        <v>124</v>
      </c>
      <c r="D17" s="383"/>
      <c r="E17" s="383"/>
      <c r="F17" s="383"/>
      <c r="G17" s="384"/>
      <c r="H17" s="164" t="str">
        <f>MID($AJ18,1,1)</f>
        <v/>
      </c>
      <c r="I17" s="129" t="str">
        <f>MID($AJ18,2,1)</f>
        <v/>
      </c>
      <c r="J17" s="129" t="str">
        <f>MID($AJ18,3,1)</f>
        <v/>
      </c>
      <c r="K17" s="129" t="str">
        <f>MID($AJ18,4,1)</f>
        <v/>
      </c>
      <c r="L17" s="173" t="str">
        <f>MID($AJ18,5,1)</f>
        <v/>
      </c>
      <c r="M17" s="167" t="str">
        <f>MID($AJ18,6,1)</f>
        <v/>
      </c>
      <c r="N17" s="205"/>
      <c r="O17" s="202"/>
      <c r="P17" s="204" t="str">
        <f>IF(AI19="","都道府県　　　　",AI19)</f>
        <v>都道府県　　　　</v>
      </c>
      <c r="Q17" s="202"/>
      <c r="R17" s="202"/>
      <c r="S17" s="202"/>
      <c r="T17" s="204" t="str">
        <f>IF(AI20="","市郡区　　　　",AI20)</f>
        <v>市郡区　　　　</v>
      </c>
      <c r="U17" s="202"/>
      <c r="V17" s="202"/>
      <c r="W17" s="202"/>
      <c r="X17" s="202"/>
      <c r="Y17" s="206" t="str">
        <f>IF(AI21="","区町村　　　　",AI21)</f>
        <v>区町村　　　　</v>
      </c>
      <c r="AB17" s="203"/>
      <c r="AC17"/>
      <c r="AD17"/>
      <c r="AE17"/>
      <c r="AG17" s="147"/>
      <c r="AH17" s="2" t="s">
        <v>36</v>
      </c>
      <c r="AI17" s="176"/>
      <c r="AJ17" s="2" t="str">
        <f>IF(AI17="","",TEXT(AI17,"geemmdd"))</f>
        <v/>
      </c>
    </row>
    <row r="18" spans="1:37" ht="15.95" customHeight="1">
      <c r="C18" s="297"/>
      <c r="D18" s="385" t="s">
        <v>123</v>
      </c>
      <c r="E18" s="385"/>
      <c r="F18" s="385"/>
      <c r="G18" s="299"/>
      <c r="H18" s="119" t="str">
        <f>DBCS(MID($AI22,COLUMN(H18)-7,1))</f>
        <v/>
      </c>
      <c r="I18" s="120" t="str">
        <f t="shared" ref="I18:AA18" si="2">DBCS(MID($AI22,COLUMN(I18)-7,1))</f>
        <v/>
      </c>
      <c r="J18" s="120" t="str">
        <f t="shared" si="2"/>
        <v/>
      </c>
      <c r="K18" s="120" t="str">
        <f t="shared" si="2"/>
        <v/>
      </c>
      <c r="L18" s="120" t="str">
        <f t="shared" si="2"/>
        <v/>
      </c>
      <c r="M18" s="120" t="str">
        <f t="shared" si="2"/>
        <v/>
      </c>
      <c r="N18" s="120" t="str">
        <f t="shared" si="2"/>
        <v/>
      </c>
      <c r="O18" s="120" t="str">
        <f t="shared" si="2"/>
        <v/>
      </c>
      <c r="P18" s="120" t="str">
        <f t="shared" si="2"/>
        <v/>
      </c>
      <c r="Q18" s="120" t="str">
        <f t="shared" si="2"/>
        <v/>
      </c>
      <c r="R18" s="120" t="str">
        <f t="shared" si="2"/>
        <v/>
      </c>
      <c r="S18" s="120" t="str">
        <f t="shared" si="2"/>
        <v/>
      </c>
      <c r="T18" s="120" t="str">
        <f t="shared" si="2"/>
        <v/>
      </c>
      <c r="U18" s="120" t="str">
        <f t="shared" si="2"/>
        <v/>
      </c>
      <c r="V18" s="120" t="str">
        <f t="shared" si="2"/>
        <v/>
      </c>
      <c r="W18" s="120" t="str">
        <f t="shared" si="2"/>
        <v/>
      </c>
      <c r="X18" s="120" t="str">
        <f t="shared" si="2"/>
        <v/>
      </c>
      <c r="Y18" s="120" t="str">
        <f t="shared" si="2"/>
        <v/>
      </c>
      <c r="Z18" s="120" t="str">
        <f t="shared" si="2"/>
        <v/>
      </c>
      <c r="AA18" s="121" t="str">
        <f t="shared" si="2"/>
        <v/>
      </c>
      <c r="AC18" s="14"/>
      <c r="AD18" s="14"/>
      <c r="AE18" s="14"/>
      <c r="AG18" s="169"/>
      <c r="AH18" s="159" t="s">
        <v>450</v>
      </c>
      <c r="AI18" s="168"/>
      <c r="AJ18" s="2" t="str">
        <f>IF(AI18="","",ASC(AI18))</f>
        <v/>
      </c>
      <c r="AK18" s="208" t="str">
        <f>IF(OR(AI13="",LEN(AI18)=6),"","市区町村コード桁数不足")</f>
        <v/>
      </c>
    </row>
    <row r="19" spans="1:37" ht="15.95" customHeight="1" thickBot="1">
      <c r="C19" s="309"/>
      <c r="D19" s="386"/>
      <c r="E19" s="386"/>
      <c r="F19" s="386"/>
      <c r="G19" s="311"/>
      <c r="H19" s="122" t="str">
        <f>DBCS(MID($AI22,COLUMN(H19)-7+20,1))</f>
        <v/>
      </c>
      <c r="I19" s="123" t="str">
        <f t="shared" ref="I19:AA19" si="3">DBCS(MID($AI22,COLUMN(I19)-7+20,1))</f>
        <v/>
      </c>
      <c r="J19" s="123" t="str">
        <f t="shared" si="3"/>
        <v/>
      </c>
      <c r="K19" s="123" t="str">
        <f t="shared" si="3"/>
        <v/>
      </c>
      <c r="L19" s="123" t="str">
        <f t="shared" si="3"/>
        <v/>
      </c>
      <c r="M19" s="123" t="str">
        <f t="shared" si="3"/>
        <v/>
      </c>
      <c r="N19" s="123" t="str">
        <f t="shared" si="3"/>
        <v/>
      </c>
      <c r="O19" s="123" t="str">
        <f t="shared" si="3"/>
        <v/>
      </c>
      <c r="P19" s="123" t="str">
        <f t="shared" si="3"/>
        <v/>
      </c>
      <c r="Q19" s="123" t="str">
        <f t="shared" si="3"/>
        <v/>
      </c>
      <c r="R19" s="123" t="str">
        <f t="shared" si="3"/>
        <v/>
      </c>
      <c r="S19" s="123" t="str">
        <f t="shared" si="3"/>
        <v/>
      </c>
      <c r="T19" s="123" t="str">
        <f t="shared" si="3"/>
        <v/>
      </c>
      <c r="U19" s="123" t="str">
        <f t="shared" si="3"/>
        <v/>
      </c>
      <c r="V19" s="123" t="str">
        <f t="shared" si="3"/>
        <v/>
      </c>
      <c r="W19" s="123" t="str">
        <f t="shared" si="3"/>
        <v/>
      </c>
      <c r="X19" s="123" t="str">
        <f t="shared" si="3"/>
        <v/>
      </c>
      <c r="Y19" s="123" t="str">
        <f t="shared" si="3"/>
        <v/>
      </c>
      <c r="Z19" s="123" t="str">
        <f t="shared" si="3"/>
        <v/>
      </c>
      <c r="AA19" s="124" t="str">
        <f t="shared" si="3"/>
        <v/>
      </c>
      <c r="AC19" s="14"/>
      <c r="AD19" s="14"/>
      <c r="AE19" s="14"/>
      <c r="AG19" s="169"/>
      <c r="AH19" s="14" t="s">
        <v>72</v>
      </c>
      <c r="AI19" s="162"/>
    </row>
    <row r="20" spans="1:37" ht="15.95" customHeight="1">
      <c r="AG20" s="169"/>
      <c r="AH20" s="14" t="s">
        <v>73</v>
      </c>
      <c r="AI20" s="163"/>
    </row>
    <row r="21" spans="1:37" ht="15.95" customHeight="1">
      <c r="AG21" s="169"/>
      <c r="AH21" s="14" t="s">
        <v>445</v>
      </c>
      <c r="AI21" s="162"/>
    </row>
    <row r="22" spans="1:37" ht="15.95" customHeight="1" thickBot="1">
      <c r="A22" s="82"/>
      <c r="H22" s="82"/>
      <c r="I22" s="82"/>
      <c r="J22" s="82"/>
      <c r="K22" s="82"/>
      <c r="L22" s="82"/>
      <c r="M22" s="82"/>
      <c r="N22" s="14"/>
      <c r="O22" s="14"/>
      <c r="P22" s="14"/>
      <c r="Q22" s="82"/>
      <c r="R22" s="82"/>
      <c r="S22" s="82"/>
      <c r="T22" s="82"/>
      <c r="U22" s="82"/>
      <c r="V22" s="82"/>
      <c r="W22" s="82"/>
      <c r="X22" s="82"/>
      <c r="Y22" s="82"/>
      <c r="Z22" s="82"/>
      <c r="AA22" s="82"/>
      <c r="AG22" s="169"/>
      <c r="AH22" s="14" t="s">
        <v>11</v>
      </c>
      <c r="AI22" s="163"/>
    </row>
    <row r="23" spans="1:37" ht="15.95" customHeight="1" thickBot="1">
      <c r="A23" s="6" t="s">
        <v>127</v>
      </c>
      <c r="C23" s="315" t="s">
        <v>35</v>
      </c>
      <c r="D23" s="316"/>
      <c r="E23" s="316"/>
      <c r="F23" s="316"/>
      <c r="G23" s="317"/>
      <c r="H23" s="127" t="str">
        <f>LEFT(AJ23,1)</f>
        <v/>
      </c>
      <c r="I23" s="128" t="str">
        <f>RIGHT(AJ23,1)</f>
        <v/>
      </c>
      <c r="J23" s="82"/>
      <c r="K23" s="82"/>
      <c r="L23" s="82"/>
      <c r="M23" s="297" t="s">
        <v>126</v>
      </c>
      <c r="N23" s="298"/>
      <c r="O23" s="298"/>
      <c r="P23" s="299"/>
      <c r="Q23" s="112" t="str">
        <f>DBCS(MID(AJ24,1,1))</f>
        <v/>
      </c>
      <c r="R23" s="81" t="s">
        <v>52</v>
      </c>
      <c r="S23" s="127" t="str">
        <f>DBCS(MID(AJ24,2,1))</f>
        <v/>
      </c>
      <c r="T23" s="128" t="str">
        <f>DBCS(MID(AJ24,3,1))</f>
        <v/>
      </c>
      <c r="U23" s="81" t="s">
        <v>39</v>
      </c>
      <c r="V23" s="127" t="str">
        <f>DBCS(MID(AJ24,4,1))</f>
        <v/>
      </c>
      <c r="W23" s="128" t="str">
        <f>DBCS(MID(AJ24,5,1))</f>
        <v/>
      </c>
      <c r="X23" s="81" t="s">
        <v>40</v>
      </c>
      <c r="Y23" s="127" t="str">
        <f>DBCS(MID(AJ24,6,1))</f>
        <v/>
      </c>
      <c r="Z23" s="128" t="str">
        <f>DBCS(MID(AJ24,7,1))</f>
        <v/>
      </c>
      <c r="AA23" s="82" t="s">
        <v>41</v>
      </c>
      <c r="AG23" s="174"/>
      <c r="AH23" s="153" t="s">
        <v>468</v>
      </c>
      <c r="AI23" s="154"/>
      <c r="AJ23" s="153" t="str">
        <f>IF(AI23="","",RIGHT("00"&amp;_xlfn.XLOOKUP(AI23,役員名,役員コード),2))</f>
        <v/>
      </c>
    </row>
    <row r="24" spans="1:37" ht="15.95" customHeight="1" thickBot="1">
      <c r="C24" s="8"/>
      <c r="D24" s="295" t="s">
        <v>125</v>
      </c>
      <c r="E24" s="295"/>
      <c r="F24" s="295"/>
      <c r="G24" s="9"/>
      <c r="H24" s="127" t="str">
        <f>DBCS(MID($AJ25,COLUMN(H24)-COLUMN($G24),1))</f>
        <v/>
      </c>
      <c r="I24" s="129" t="str">
        <f t="shared" ref="I24" si="4">DBCS(MID($AJ25,COLUMN(I24)-COLUMN($G24),1))</f>
        <v/>
      </c>
      <c r="J24" s="129" t="str">
        <f t="shared" ref="J24" si="5">DBCS(MID($AJ25,COLUMN(J24)-COLUMN($G24),1))</f>
        <v/>
      </c>
      <c r="K24" s="129" t="str">
        <f t="shared" ref="K24" si="6">DBCS(MID($AJ25,COLUMN(K24)-COLUMN($G24),1))</f>
        <v/>
      </c>
      <c r="L24" s="129" t="str">
        <f t="shared" ref="L24" si="7">DBCS(MID($AJ25,COLUMN(L24)-COLUMN($G24),1))</f>
        <v/>
      </c>
      <c r="M24" s="129" t="str">
        <f t="shared" ref="M24" si="8">DBCS(MID($AJ25,COLUMN(M24)-COLUMN($G24),1))</f>
        <v/>
      </c>
      <c r="N24" s="129" t="str">
        <f t="shared" ref="N24" si="9">DBCS(MID($AJ25,COLUMN(N24)-COLUMN($G24),1))</f>
        <v/>
      </c>
      <c r="O24" s="129" t="str">
        <f t="shared" ref="O24" si="10">DBCS(MID($AJ25,COLUMN(O24)-COLUMN($G24),1))</f>
        <v/>
      </c>
      <c r="P24" s="129" t="str">
        <f t="shared" ref="P24" si="11">DBCS(MID($AJ25,COLUMN(P24)-COLUMN($G24),1))</f>
        <v/>
      </c>
      <c r="Q24" s="129" t="str">
        <f t="shared" ref="Q24" si="12">DBCS(MID($AJ25,COLUMN(Q24)-COLUMN($G24),1))</f>
        <v/>
      </c>
      <c r="R24" s="129" t="str">
        <f t="shared" ref="R24" si="13">DBCS(MID($AJ25,COLUMN(R24)-COLUMN($G24),1))</f>
        <v/>
      </c>
      <c r="S24" s="129" t="str">
        <f t="shared" ref="S24" si="14">DBCS(MID($AJ25,COLUMN(S24)-COLUMN($G24),1))</f>
        <v/>
      </c>
      <c r="T24" s="129" t="str">
        <f t="shared" ref="T24" si="15">DBCS(MID($AJ25,COLUMN(T24)-COLUMN($G24),1))</f>
        <v/>
      </c>
      <c r="U24" s="129" t="str">
        <f t="shared" ref="U24" si="16">DBCS(MID($AJ25,COLUMN(U24)-COLUMN($G24),1))</f>
        <v/>
      </c>
      <c r="V24" s="129" t="str">
        <f t="shared" ref="V24" si="17">DBCS(MID($AJ25,COLUMN(V24)-COLUMN($G24),1))</f>
        <v/>
      </c>
      <c r="W24" s="129" t="str">
        <f t="shared" ref="W24" si="18">DBCS(MID($AJ25,COLUMN(W24)-COLUMN($G24),1))</f>
        <v/>
      </c>
      <c r="X24" s="129" t="str">
        <f t="shared" ref="X24" si="19">DBCS(MID($AJ25,COLUMN(X24)-COLUMN($G24),1))</f>
        <v/>
      </c>
      <c r="Y24" s="129" t="str">
        <f t="shared" ref="Y24" si="20">DBCS(MID($AJ25,COLUMN(Y24)-COLUMN($G24),1))</f>
        <v/>
      </c>
      <c r="Z24" s="129" t="str">
        <f t="shared" ref="Z24" si="21">DBCS(MID($AJ25,COLUMN(Z24)-COLUMN($G24),1))</f>
        <v/>
      </c>
      <c r="AA24" s="128" t="str">
        <f t="shared" ref="AA24" si="22">DBCS(MID($AJ25,COLUMN(AA24)-COLUMN($G24),1))</f>
        <v/>
      </c>
      <c r="AG24" s="174"/>
      <c r="AH24" s="84" t="s">
        <v>126</v>
      </c>
      <c r="AI24" s="175"/>
      <c r="AJ24" s="2" t="str">
        <f>IF(AI24="","",TEXT(AI24,"geemmdd"))</f>
        <v/>
      </c>
    </row>
    <row r="25" spans="1:37" ht="15.95" customHeight="1" thickBot="1">
      <c r="C25" s="8"/>
      <c r="D25" s="295" t="s">
        <v>12</v>
      </c>
      <c r="E25" s="295"/>
      <c r="F25" s="295"/>
      <c r="G25" s="9"/>
      <c r="H25" s="127" t="str">
        <f>DBCS(MID($AI26,COLUMN(H25)-COLUMN($G25),1))</f>
        <v/>
      </c>
      <c r="I25" s="129" t="str">
        <f t="shared" ref="I25" si="23">DBCS(MID($AI26,COLUMN(I25)-COLUMN($G25),1))</f>
        <v/>
      </c>
      <c r="J25" s="129" t="str">
        <f t="shared" ref="J25" si="24">DBCS(MID($AI26,COLUMN(J25)-COLUMN($G25),1))</f>
        <v/>
      </c>
      <c r="K25" s="129" t="str">
        <f t="shared" ref="K25" si="25">DBCS(MID($AI26,COLUMN(K25)-COLUMN($G25),1))</f>
        <v/>
      </c>
      <c r="L25" s="129" t="str">
        <f t="shared" ref="L25" si="26">DBCS(MID($AI26,COLUMN(L25)-COLUMN($G25),1))</f>
        <v/>
      </c>
      <c r="M25" s="129" t="str">
        <f t="shared" ref="M25" si="27">DBCS(MID($AI26,COLUMN(M25)-COLUMN($G25),1))</f>
        <v/>
      </c>
      <c r="N25" s="129" t="str">
        <f t="shared" ref="N25" si="28">DBCS(MID($AI26,COLUMN(N25)-COLUMN($G25),1))</f>
        <v/>
      </c>
      <c r="O25" s="129" t="str">
        <f t="shared" ref="O25" si="29">DBCS(MID($AI26,COLUMN(O25)-COLUMN($G25),1))</f>
        <v/>
      </c>
      <c r="P25" s="129" t="str">
        <f t="shared" ref="P25" si="30">DBCS(MID($AI26,COLUMN(P25)-COLUMN($G25),1))</f>
        <v/>
      </c>
      <c r="Q25" s="129" t="str">
        <f t="shared" ref="Q25" si="31">DBCS(MID($AI26,COLUMN(Q25)-COLUMN($G25),1))</f>
        <v/>
      </c>
      <c r="R25" s="129" t="str">
        <f t="shared" ref="R25" si="32">DBCS(MID($AI26,COLUMN(R25)-COLUMN($G25),1))</f>
        <v/>
      </c>
      <c r="S25" s="129" t="str">
        <f t="shared" ref="S25" si="33">DBCS(MID($AI26,COLUMN(S25)-COLUMN($G25),1))</f>
        <v/>
      </c>
      <c r="T25" s="129" t="str">
        <f t="shared" ref="T25" si="34">DBCS(MID($AI26,COLUMN(T25)-COLUMN($G25),1))</f>
        <v/>
      </c>
      <c r="U25" s="129" t="str">
        <f t="shared" ref="U25" si="35">DBCS(MID($AI26,COLUMN(U25)-COLUMN($G25),1))</f>
        <v/>
      </c>
      <c r="V25" s="129" t="str">
        <f t="shared" ref="V25" si="36">DBCS(MID($AI26,COLUMN(V25)-COLUMN($G25),1))</f>
        <v/>
      </c>
      <c r="W25" s="129" t="str">
        <f t="shared" ref="W25" si="37">DBCS(MID($AI26,COLUMN(W25)-COLUMN($G25),1))</f>
        <v/>
      </c>
      <c r="X25" s="129" t="str">
        <f t="shared" ref="X25" si="38">DBCS(MID($AI26,COLUMN(X25)-COLUMN($G25),1))</f>
        <v/>
      </c>
      <c r="Y25" s="129" t="str">
        <f t="shared" ref="Y25" si="39">DBCS(MID($AI26,COLUMN(Y25)-COLUMN($G25),1))</f>
        <v/>
      </c>
      <c r="Z25" s="129" t="str">
        <f t="shared" ref="Z25" si="40">DBCS(MID($AI26,COLUMN(Z25)-COLUMN($G25),1))</f>
        <v/>
      </c>
      <c r="AA25" s="128" t="str">
        <f t="shared" ref="AA25" si="41">DBCS(MID($AI26,COLUMN(AA25)-COLUMN($G25),1))</f>
        <v/>
      </c>
      <c r="AC25" s="318" t="s">
        <v>37</v>
      </c>
      <c r="AD25" s="318"/>
      <c r="AE25" s="318"/>
      <c r="AG25" s="147"/>
      <c r="AH25" s="2" t="s">
        <v>50</v>
      </c>
      <c r="AI25" s="135"/>
      <c r="AJ25" s="2" t="str">
        <f>ASC(AI25)</f>
        <v/>
      </c>
    </row>
    <row r="26" spans="1:37" ht="15.95" customHeight="1" thickBot="1">
      <c r="C26" s="8"/>
      <c r="D26" s="295" t="s">
        <v>36</v>
      </c>
      <c r="E26" s="295"/>
      <c r="F26" s="295"/>
      <c r="G26" s="9"/>
      <c r="H26" s="171" t="str">
        <f>DBCS(MID($AJ27,1,1))</f>
        <v/>
      </c>
      <c r="I26" s="81" t="s">
        <v>52</v>
      </c>
      <c r="J26" s="164" t="str">
        <f>DBCS(MID($AJ27,2,1))</f>
        <v/>
      </c>
      <c r="K26" s="172" t="str">
        <f>DBCS(MID($AJ27,3,1))</f>
        <v/>
      </c>
      <c r="L26" s="81" t="s">
        <v>39</v>
      </c>
      <c r="M26" s="164" t="str">
        <f>DBCS(MID($AJ27,4,1))</f>
        <v/>
      </c>
      <c r="N26" s="128" t="str">
        <f>DBCS(MID($AJ27,5,1))</f>
        <v/>
      </c>
      <c r="O26" s="81" t="s">
        <v>40</v>
      </c>
      <c r="P26" s="127" t="str">
        <f>DBCS(MID($AJ27,6,1))</f>
        <v/>
      </c>
      <c r="Q26" s="128" t="str">
        <f>DBCS(MID($AJ27,7,1))</f>
        <v/>
      </c>
      <c r="R26" s="82" t="s">
        <v>41</v>
      </c>
      <c r="S26" s="82"/>
      <c r="T26" s="82"/>
      <c r="U26" s="82"/>
      <c r="V26" s="82"/>
      <c r="W26" s="82"/>
      <c r="X26" s="82"/>
      <c r="Y26" s="82"/>
      <c r="Z26" s="82"/>
      <c r="AA26" s="82"/>
      <c r="AD26" s="16" t="s">
        <v>82</v>
      </c>
      <c r="AG26" s="147"/>
      <c r="AH26" s="2" t="s">
        <v>12</v>
      </c>
      <c r="AI26" s="142"/>
    </row>
    <row r="27" spans="1:37" ht="15.95" customHeight="1" thickBot="1">
      <c r="C27" s="382" t="s">
        <v>124</v>
      </c>
      <c r="D27" s="383"/>
      <c r="E27" s="383"/>
      <c r="F27" s="383"/>
      <c r="G27" s="384"/>
      <c r="H27" s="127" t="str">
        <f>MID($AJ26,1,1)</f>
        <v/>
      </c>
      <c r="I27" s="129" t="str">
        <f>MID($AJ26,2,1)</f>
        <v/>
      </c>
      <c r="J27" s="129" t="str">
        <f>MID($AJ26,3,1)</f>
        <v/>
      </c>
      <c r="K27" s="129" t="str">
        <f>MID($AJ26,4,1)</f>
        <v/>
      </c>
      <c r="L27" s="173" t="str">
        <f>MID($AJ26,5,1)</f>
        <v/>
      </c>
      <c r="M27" s="167" t="str">
        <f>MID($AJ26,6,1)</f>
        <v/>
      </c>
      <c r="N27" s="205"/>
      <c r="O27" s="202"/>
      <c r="P27" s="204" t="str">
        <f>IF(AI29="","都道府県　　　　",AI29)</f>
        <v>都道府県　　　　</v>
      </c>
      <c r="Q27" s="202"/>
      <c r="R27" s="202"/>
      <c r="S27" s="202"/>
      <c r="T27" s="204" t="str">
        <f>IF(AI30="","市郡区　　　　",AI30)</f>
        <v>市郡区　　　　</v>
      </c>
      <c r="U27" s="202"/>
      <c r="V27" s="202"/>
      <c r="W27" s="202"/>
      <c r="X27" s="202"/>
      <c r="Y27" s="206" t="str">
        <f>IF(AI31="","区町村　　　　",AI31)</f>
        <v>区町村　　　　</v>
      </c>
      <c r="AB27" s="203"/>
      <c r="AC27"/>
      <c r="AD27"/>
      <c r="AE27"/>
      <c r="AG27" s="147"/>
      <c r="AH27" s="2" t="s">
        <v>36</v>
      </c>
      <c r="AI27" s="176"/>
      <c r="AJ27" s="2" t="str">
        <f>IF(AI27="","",TEXT(AI27,"geemmdd"))</f>
        <v/>
      </c>
    </row>
    <row r="28" spans="1:37" ht="15.95" customHeight="1">
      <c r="C28" s="297"/>
      <c r="D28" s="385" t="s">
        <v>123</v>
      </c>
      <c r="E28" s="385"/>
      <c r="F28" s="385"/>
      <c r="G28" s="299"/>
      <c r="H28" s="119" t="str">
        <f>DBCS(MID($AI32,COLUMN(H28)-7,1))</f>
        <v/>
      </c>
      <c r="I28" s="120" t="str">
        <f t="shared" ref="I28:AA28" si="42">DBCS(MID($AI32,COLUMN(I28)-7,1))</f>
        <v/>
      </c>
      <c r="J28" s="120" t="str">
        <f t="shared" si="42"/>
        <v/>
      </c>
      <c r="K28" s="120" t="str">
        <f t="shared" si="42"/>
        <v/>
      </c>
      <c r="L28" s="120" t="str">
        <f t="shared" si="42"/>
        <v/>
      </c>
      <c r="M28" s="120" t="str">
        <f t="shared" si="42"/>
        <v/>
      </c>
      <c r="N28" s="120" t="str">
        <f t="shared" si="42"/>
        <v/>
      </c>
      <c r="O28" s="120" t="str">
        <f t="shared" si="42"/>
        <v/>
      </c>
      <c r="P28" s="120" t="str">
        <f t="shared" si="42"/>
        <v/>
      </c>
      <c r="Q28" s="120" t="str">
        <f t="shared" si="42"/>
        <v/>
      </c>
      <c r="R28" s="120" t="str">
        <f t="shared" si="42"/>
        <v/>
      </c>
      <c r="S28" s="120" t="str">
        <f t="shared" si="42"/>
        <v/>
      </c>
      <c r="T28" s="120" t="str">
        <f t="shared" si="42"/>
        <v/>
      </c>
      <c r="U28" s="120" t="str">
        <f t="shared" si="42"/>
        <v/>
      </c>
      <c r="V28" s="120" t="str">
        <f t="shared" si="42"/>
        <v/>
      </c>
      <c r="W28" s="120" t="str">
        <f t="shared" si="42"/>
        <v/>
      </c>
      <c r="X28" s="120" t="str">
        <f t="shared" si="42"/>
        <v/>
      </c>
      <c r="Y28" s="120" t="str">
        <f t="shared" si="42"/>
        <v/>
      </c>
      <c r="Z28" s="120" t="str">
        <f t="shared" si="42"/>
        <v/>
      </c>
      <c r="AA28" s="121" t="str">
        <f t="shared" si="42"/>
        <v/>
      </c>
      <c r="AC28" s="14"/>
      <c r="AD28" s="14"/>
      <c r="AE28" s="14"/>
      <c r="AG28" s="169"/>
      <c r="AH28" s="159" t="s">
        <v>450</v>
      </c>
      <c r="AI28" s="168"/>
      <c r="AJ28" s="2" t="str">
        <f>IF(AI28="","",ASC(AI28))</f>
        <v/>
      </c>
      <c r="AK28" s="208" t="str">
        <f>IF(OR(AI23="",LEN(AI28)=6),"","市区町村コード桁数不足")</f>
        <v/>
      </c>
    </row>
    <row r="29" spans="1:37" ht="15.95" customHeight="1" thickBot="1">
      <c r="C29" s="309"/>
      <c r="D29" s="386"/>
      <c r="E29" s="386"/>
      <c r="F29" s="386"/>
      <c r="G29" s="311"/>
      <c r="H29" s="122" t="str">
        <f>DBCS(MID($AI32,COLUMN(H29)-7+20,1))</f>
        <v/>
      </c>
      <c r="I29" s="123" t="str">
        <f t="shared" ref="I29:AA29" si="43">DBCS(MID($AI32,COLUMN(I29)-7+20,1))</f>
        <v/>
      </c>
      <c r="J29" s="123" t="str">
        <f t="shared" si="43"/>
        <v/>
      </c>
      <c r="K29" s="123" t="str">
        <f t="shared" si="43"/>
        <v/>
      </c>
      <c r="L29" s="123" t="str">
        <f t="shared" si="43"/>
        <v/>
      </c>
      <c r="M29" s="123" t="str">
        <f t="shared" si="43"/>
        <v/>
      </c>
      <c r="N29" s="123" t="str">
        <f t="shared" si="43"/>
        <v/>
      </c>
      <c r="O29" s="123" t="str">
        <f t="shared" si="43"/>
        <v/>
      </c>
      <c r="P29" s="123" t="str">
        <f t="shared" si="43"/>
        <v/>
      </c>
      <c r="Q29" s="123" t="str">
        <f t="shared" si="43"/>
        <v/>
      </c>
      <c r="R29" s="123" t="str">
        <f t="shared" si="43"/>
        <v/>
      </c>
      <c r="S29" s="123" t="str">
        <f t="shared" si="43"/>
        <v/>
      </c>
      <c r="T29" s="123" t="str">
        <f t="shared" si="43"/>
        <v/>
      </c>
      <c r="U29" s="123" t="str">
        <f t="shared" si="43"/>
        <v/>
      </c>
      <c r="V29" s="123" t="str">
        <f t="shared" si="43"/>
        <v/>
      </c>
      <c r="W29" s="123" t="str">
        <f t="shared" si="43"/>
        <v/>
      </c>
      <c r="X29" s="123" t="str">
        <f t="shared" si="43"/>
        <v/>
      </c>
      <c r="Y29" s="123" t="str">
        <f t="shared" si="43"/>
        <v/>
      </c>
      <c r="Z29" s="123" t="str">
        <f t="shared" si="43"/>
        <v/>
      </c>
      <c r="AA29" s="124" t="str">
        <f t="shared" si="43"/>
        <v/>
      </c>
      <c r="AC29" s="14"/>
      <c r="AD29" s="14"/>
      <c r="AE29" s="14"/>
      <c r="AG29" s="169"/>
      <c r="AH29" s="14" t="s">
        <v>72</v>
      </c>
      <c r="AI29" s="162"/>
      <c r="AK29" s="158"/>
    </row>
    <row r="30" spans="1:37" ht="15.95" customHeight="1">
      <c r="AG30" s="169"/>
      <c r="AH30" s="14" t="s">
        <v>73</v>
      </c>
      <c r="AI30" s="163"/>
    </row>
    <row r="31" spans="1:37" ht="15.95" customHeight="1">
      <c r="A31" s="82"/>
      <c r="AG31" s="169"/>
      <c r="AH31" s="14" t="s">
        <v>445</v>
      </c>
      <c r="AI31" s="162"/>
    </row>
    <row r="32" spans="1:37" ht="15.95" customHeight="1" thickBot="1">
      <c r="H32" s="82"/>
      <c r="I32" s="82"/>
      <c r="J32" s="82"/>
      <c r="K32" s="82"/>
      <c r="L32" s="82"/>
      <c r="M32" s="82"/>
      <c r="N32" s="14"/>
      <c r="O32" s="14"/>
      <c r="P32" s="14"/>
      <c r="Q32" s="82"/>
      <c r="R32" s="82"/>
      <c r="S32" s="82"/>
      <c r="T32" s="82"/>
      <c r="U32" s="82"/>
      <c r="V32" s="82"/>
      <c r="W32" s="82"/>
      <c r="X32" s="82"/>
      <c r="Y32" s="82"/>
      <c r="Z32" s="82"/>
      <c r="AA32" s="82"/>
      <c r="AG32" s="169"/>
      <c r="AH32" s="14" t="s">
        <v>11</v>
      </c>
      <c r="AI32" s="163"/>
    </row>
    <row r="33" spans="1:37" ht="15.95" customHeight="1" thickBot="1">
      <c r="A33" s="6" t="s">
        <v>127</v>
      </c>
      <c r="C33" s="315" t="s">
        <v>35</v>
      </c>
      <c r="D33" s="316"/>
      <c r="E33" s="316"/>
      <c r="F33" s="316"/>
      <c r="G33" s="317"/>
      <c r="H33" s="127" t="str">
        <f>LEFT(AJ33,1)</f>
        <v/>
      </c>
      <c r="I33" s="128" t="str">
        <f>RIGHT(AJ33,1)</f>
        <v/>
      </c>
      <c r="J33" s="82"/>
      <c r="K33" s="82"/>
      <c r="L33" s="82"/>
      <c r="M33" s="297" t="s">
        <v>126</v>
      </c>
      <c r="N33" s="298"/>
      <c r="O33" s="298"/>
      <c r="P33" s="299"/>
      <c r="Q33" s="112" t="str">
        <f>DBCS(MID(AJ34,1,1))</f>
        <v/>
      </c>
      <c r="R33" s="81" t="s">
        <v>52</v>
      </c>
      <c r="S33" s="127" t="str">
        <f>DBCS(MID(AJ34,2,1))</f>
        <v/>
      </c>
      <c r="T33" s="128" t="str">
        <f>DBCS(MID(AJ34,3,1))</f>
        <v/>
      </c>
      <c r="U33" s="81" t="s">
        <v>39</v>
      </c>
      <c r="V33" s="127" t="str">
        <f>DBCS(MID(AJ34,4,1))</f>
        <v/>
      </c>
      <c r="W33" s="128" t="str">
        <f>DBCS(MID(AJ34,5,1))</f>
        <v/>
      </c>
      <c r="X33" s="81" t="s">
        <v>40</v>
      </c>
      <c r="Y33" s="127" t="str">
        <f>DBCS(MID(AJ34,6,1))</f>
        <v/>
      </c>
      <c r="Z33" s="128" t="str">
        <f>DBCS(MID(AJ34,7,1))</f>
        <v/>
      </c>
      <c r="AA33" s="82" t="s">
        <v>41</v>
      </c>
      <c r="AG33" s="174"/>
      <c r="AH33" s="153" t="s">
        <v>468</v>
      </c>
      <c r="AI33" s="154"/>
      <c r="AJ33" s="153" t="str">
        <f>IF(AI33="","",RIGHT("00"&amp;_xlfn.XLOOKUP(AI33,役員名,役員コード),2))</f>
        <v/>
      </c>
    </row>
    <row r="34" spans="1:37" ht="15.95" customHeight="1" thickBot="1">
      <c r="C34" s="8"/>
      <c r="D34" s="295" t="s">
        <v>125</v>
      </c>
      <c r="E34" s="295"/>
      <c r="F34" s="295"/>
      <c r="G34" s="9"/>
      <c r="H34" s="127" t="str">
        <f>DBCS(MID($AJ35,COLUMN(H34)-COLUMN($G34),1))</f>
        <v/>
      </c>
      <c r="I34" s="129" t="str">
        <f t="shared" ref="I34" si="44">DBCS(MID($AJ35,COLUMN(I34)-COLUMN($G34),1))</f>
        <v/>
      </c>
      <c r="J34" s="129" t="str">
        <f t="shared" ref="J34" si="45">DBCS(MID($AJ35,COLUMN(J34)-COLUMN($G34),1))</f>
        <v/>
      </c>
      <c r="K34" s="129" t="str">
        <f t="shared" ref="K34" si="46">DBCS(MID($AJ35,COLUMN(K34)-COLUMN($G34),1))</f>
        <v/>
      </c>
      <c r="L34" s="129" t="str">
        <f t="shared" ref="L34" si="47">DBCS(MID($AJ35,COLUMN(L34)-COLUMN($G34),1))</f>
        <v/>
      </c>
      <c r="M34" s="129" t="str">
        <f t="shared" ref="M34" si="48">DBCS(MID($AJ35,COLUMN(M34)-COLUMN($G34),1))</f>
        <v/>
      </c>
      <c r="N34" s="129" t="str">
        <f t="shared" ref="N34" si="49">DBCS(MID($AJ35,COLUMN(N34)-COLUMN($G34),1))</f>
        <v/>
      </c>
      <c r="O34" s="129" t="str">
        <f t="shared" ref="O34" si="50">DBCS(MID($AJ35,COLUMN(O34)-COLUMN($G34),1))</f>
        <v/>
      </c>
      <c r="P34" s="129" t="str">
        <f t="shared" ref="P34" si="51">DBCS(MID($AJ35,COLUMN(P34)-COLUMN($G34),1))</f>
        <v/>
      </c>
      <c r="Q34" s="129" t="str">
        <f t="shared" ref="Q34" si="52">DBCS(MID($AJ35,COLUMN(Q34)-COLUMN($G34),1))</f>
        <v/>
      </c>
      <c r="R34" s="129" t="str">
        <f t="shared" ref="R34" si="53">DBCS(MID($AJ35,COLUMN(R34)-COLUMN($G34),1))</f>
        <v/>
      </c>
      <c r="S34" s="129" t="str">
        <f t="shared" ref="S34" si="54">DBCS(MID($AJ35,COLUMN(S34)-COLUMN($G34),1))</f>
        <v/>
      </c>
      <c r="T34" s="129" t="str">
        <f t="shared" ref="T34" si="55">DBCS(MID($AJ35,COLUMN(T34)-COLUMN($G34),1))</f>
        <v/>
      </c>
      <c r="U34" s="129" t="str">
        <f t="shared" ref="U34" si="56">DBCS(MID($AJ35,COLUMN(U34)-COLUMN($G34),1))</f>
        <v/>
      </c>
      <c r="V34" s="129" t="str">
        <f t="shared" ref="V34" si="57">DBCS(MID($AJ35,COLUMN(V34)-COLUMN($G34),1))</f>
        <v/>
      </c>
      <c r="W34" s="129" t="str">
        <f t="shared" ref="W34" si="58">DBCS(MID($AJ35,COLUMN(W34)-COLUMN($G34),1))</f>
        <v/>
      </c>
      <c r="X34" s="129" t="str">
        <f t="shared" ref="X34" si="59">DBCS(MID($AJ35,COLUMN(X34)-COLUMN($G34),1))</f>
        <v/>
      </c>
      <c r="Y34" s="129" t="str">
        <f t="shared" ref="Y34" si="60">DBCS(MID($AJ35,COLUMN(Y34)-COLUMN($G34),1))</f>
        <v/>
      </c>
      <c r="Z34" s="129" t="str">
        <f t="shared" ref="Z34" si="61">DBCS(MID($AJ35,COLUMN(Z34)-COLUMN($G34),1))</f>
        <v/>
      </c>
      <c r="AA34" s="128" t="str">
        <f t="shared" ref="AA34" si="62">DBCS(MID($AJ35,COLUMN(AA34)-COLUMN($G34),1))</f>
        <v/>
      </c>
      <c r="AG34" s="174"/>
      <c r="AH34" s="84" t="s">
        <v>126</v>
      </c>
      <c r="AI34" s="175"/>
      <c r="AJ34" s="2" t="str">
        <f>IF(AI34="","",TEXT(AI34,"geemmdd"))</f>
        <v/>
      </c>
    </row>
    <row r="35" spans="1:37" ht="15.95" customHeight="1" thickBot="1">
      <c r="C35" s="8"/>
      <c r="D35" s="295" t="s">
        <v>12</v>
      </c>
      <c r="E35" s="295"/>
      <c r="F35" s="295"/>
      <c r="G35" s="9"/>
      <c r="H35" s="127" t="str">
        <f>DBCS(MID($AI36,COLUMN(H35)-COLUMN($G35),1))</f>
        <v/>
      </c>
      <c r="I35" s="129" t="str">
        <f t="shared" ref="I35" si="63">DBCS(MID($AI36,COLUMN(I35)-COLUMN($G35),1))</f>
        <v/>
      </c>
      <c r="J35" s="129" t="str">
        <f t="shared" ref="J35" si="64">DBCS(MID($AI36,COLUMN(J35)-COLUMN($G35),1))</f>
        <v/>
      </c>
      <c r="K35" s="129" t="str">
        <f t="shared" ref="K35" si="65">DBCS(MID($AI36,COLUMN(K35)-COLUMN($G35),1))</f>
        <v/>
      </c>
      <c r="L35" s="129" t="str">
        <f t="shared" ref="L35" si="66">DBCS(MID($AI36,COLUMN(L35)-COLUMN($G35),1))</f>
        <v/>
      </c>
      <c r="M35" s="129" t="str">
        <f t="shared" ref="M35" si="67">DBCS(MID($AI36,COLUMN(M35)-COLUMN($G35),1))</f>
        <v/>
      </c>
      <c r="N35" s="129" t="str">
        <f t="shared" ref="N35" si="68">DBCS(MID($AI36,COLUMN(N35)-COLUMN($G35),1))</f>
        <v/>
      </c>
      <c r="O35" s="129" t="str">
        <f t="shared" ref="O35" si="69">DBCS(MID($AI36,COLUMN(O35)-COLUMN($G35),1))</f>
        <v/>
      </c>
      <c r="P35" s="129" t="str">
        <f t="shared" ref="P35" si="70">DBCS(MID($AI36,COLUMN(P35)-COLUMN($G35),1))</f>
        <v/>
      </c>
      <c r="Q35" s="129" t="str">
        <f t="shared" ref="Q35" si="71">DBCS(MID($AI36,COLUMN(Q35)-COLUMN($G35),1))</f>
        <v/>
      </c>
      <c r="R35" s="129" t="str">
        <f t="shared" ref="R35" si="72">DBCS(MID($AI36,COLUMN(R35)-COLUMN($G35),1))</f>
        <v/>
      </c>
      <c r="S35" s="129" t="str">
        <f t="shared" ref="S35" si="73">DBCS(MID($AI36,COLUMN(S35)-COLUMN($G35),1))</f>
        <v/>
      </c>
      <c r="T35" s="129" t="str">
        <f t="shared" ref="T35" si="74">DBCS(MID($AI36,COLUMN(T35)-COLUMN($G35),1))</f>
        <v/>
      </c>
      <c r="U35" s="129" t="str">
        <f t="shared" ref="U35" si="75">DBCS(MID($AI36,COLUMN(U35)-COLUMN($G35),1))</f>
        <v/>
      </c>
      <c r="V35" s="129" t="str">
        <f t="shared" ref="V35" si="76">DBCS(MID($AI36,COLUMN(V35)-COLUMN($G35),1))</f>
        <v/>
      </c>
      <c r="W35" s="129" t="str">
        <f t="shared" ref="W35" si="77">DBCS(MID($AI36,COLUMN(W35)-COLUMN($G35),1))</f>
        <v/>
      </c>
      <c r="X35" s="129" t="str">
        <f t="shared" ref="X35" si="78">DBCS(MID($AI36,COLUMN(X35)-COLUMN($G35),1))</f>
        <v/>
      </c>
      <c r="Y35" s="129" t="str">
        <f t="shared" ref="Y35" si="79">DBCS(MID($AI36,COLUMN(Y35)-COLUMN($G35),1))</f>
        <v/>
      </c>
      <c r="Z35" s="129" t="str">
        <f t="shared" ref="Z35" si="80">DBCS(MID($AI36,COLUMN(Z35)-COLUMN($G35),1))</f>
        <v/>
      </c>
      <c r="AA35" s="128" t="str">
        <f t="shared" ref="AA35" si="81">DBCS(MID($AI36,COLUMN(AA35)-COLUMN($G35),1))</f>
        <v/>
      </c>
      <c r="AC35" s="318" t="s">
        <v>37</v>
      </c>
      <c r="AD35" s="318"/>
      <c r="AE35" s="318"/>
      <c r="AG35" s="147"/>
      <c r="AH35" s="2" t="s">
        <v>50</v>
      </c>
      <c r="AI35" s="135"/>
      <c r="AJ35" s="2" t="str">
        <f>ASC(AI35)</f>
        <v/>
      </c>
    </row>
    <row r="36" spans="1:37" ht="15.95" customHeight="1" thickBot="1">
      <c r="C36" s="8"/>
      <c r="D36" s="295" t="s">
        <v>36</v>
      </c>
      <c r="E36" s="295"/>
      <c r="F36" s="295"/>
      <c r="G36" s="9"/>
      <c r="H36" s="171" t="str">
        <f>DBCS(MID($AJ37,1,1))</f>
        <v/>
      </c>
      <c r="I36" s="81" t="s">
        <v>52</v>
      </c>
      <c r="J36" s="164" t="str">
        <f>DBCS(MID($AJ37,2,1))</f>
        <v/>
      </c>
      <c r="K36" s="172" t="str">
        <f>DBCS(MID($AJ37,3,1))</f>
        <v/>
      </c>
      <c r="L36" s="81" t="s">
        <v>39</v>
      </c>
      <c r="M36" s="164" t="str">
        <f>DBCS(MID($AJ37,4,1))</f>
        <v/>
      </c>
      <c r="N36" s="128" t="str">
        <f>DBCS(MID($AJ37,5,1))</f>
        <v/>
      </c>
      <c r="O36" s="81" t="s">
        <v>40</v>
      </c>
      <c r="P36" s="127" t="str">
        <f>DBCS(MID($AJ37,6,1))</f>
        <v/>
      </c>
      <c r="Q36" s="128" t="str">
        <f>DBCS(MID($AJ37,7,1))</f>
        <v/>
      </c>
      <c r="R36" s="82" t="s">
        <v>41</v>
      </c>
      <c r="S36" s="82"/>
      <c r="T36" s="82"/>
      <c r="U36" s="82"/>
      <c r="V36" s="82"/>
      <c r="W36" s="82"/>
      <c r="X36" s="82"/>
      <c r="Y36" s="82"/>
      <c r="Z36" s="82"/>
      <c r="AA36" s="82"/>
      <c r="AD36" s="16" t="s">
        <v>82</v>
      </c>
      <c r="AG36" s="147"/>
      <c r="AH36" s="2" t="s">
        <v>12</v>
      </c>
      <c r="AI36" s="142"/>
    </row>
    <row r="37" spans="1:37" ht="15.95" customHeight="1" thickBot="1">
      <c r="C37" s="382" t="s">
        <v>124</v>
      </c>
      <c r="D37" s="383"/>
      <c r="E37" s="383"/>
      <c r="F37" s="383"/>
      <c r="G37" s="384"/>
      <c r="H37" s="127" t="str">
        <f>MID($AJ36,1,1)</f>
        <v/>
      </c>
      <c r="I37" s="129" t="str">
        <f>MID($AJ36,2,1)</f>
        <v/>
      </c>
      <c r="J37" s="129" t="str">
        <f>MID($AJ36,3,1)</f>
        <v/>
      </c>
      <c r="K37" s="129" t="str">
        <f>MID($AJ36,4,1)</f>
        <v/>
      </c>
      <c r="L37" s="173" t="str">
        <f>MID($AJ36,5,1)</f>
        <v/>
      </c>
      <c r="M37" s="167" t="str">
        <f>MID($AJ36,6,1)</f>
        <v/>
      </c>
      <c r="N37" s="205"/>
      <c r="O37" s="202"/>
      <c r="P37" s="204" t="str">
        <f>IF(AI39="","都道府県　　　　",AI39)</f>
        <v>都道府県　　　　</v>
      </c>
      <c r="Q37" s="202"/>
      <c r="R37" s="202"/>
      <c r="S37" s="202"/>
      <c r="T37" s="204" t="str">
        <f>IF(AI40="","市郡区　　　　",AI40)</f>
        <v>市郡区　　　　</v>
      </c>
      <c r="U37" s="202"/>
      <c r="V37" s="202"/>
      <c r="W37" s="202"/>
      <c r="X37" s="202"/>
      <c r="Y37" s="206" t="str">
        <f>IF(AI41="","区町村　　　　",AI41)</f>
        <v>区町村　　　　</v>
      </c>
      <c r="AB37" s="203"/>
      <c r="AC37"/>
      <c r="AD37"/>
      <c r="AE37"/>
      <c r="AG37" s="147"/>
      <c r="AH37" s="2" t="s">
        <v>36</v>
      </c>
      <c r="AI37" s="176"/>
      <c r="AJ37" s="2" t="str">
        <f>IF(AI37="","",TEXT(AI37,"geemmdd"))</f>
        <v/>
      </c>
    </row>
    <row r="38" spans="1:37" ht="15.95" customHeight="1">
      <c r="C38" s="297"/>
      <c r="D38" s="385" t="s">
        <v>123</v>
      </c>
      <c r="E38" s="385"/>
      <c r="F38" s="385"/>
      <c r="G38" s="299"/>
      <c r="H38" s="119" t="str">
        <f>DBCS(MID($AI42,COLUMN(H38)-7,1))</f>
        <v/>
      </c>
      <c r="I38" s="120" t="str">
        <f t="shared" ref="I38:AA38" si="82">DBCS(MID($AI42,COLUMN(I38)-7,1))</f>
        <v/>
      </c>
      <c r="J38" s="120" t="str">
        <f t="shared" si="82"/>
        <v/>
      </c>
      <c r="K38" s="120" t="str">
        <f t="shared" si="82"/>
        <v/>
      </c>
      <c r="L38" s="120" t="str">
        <f t="shared" si="82"/>
        <v/>
      </c>
      <c r="M38" s="120" t="str">
        <f t="shared" si="82"/>
        <v/>
      </c>
      <c r="N38" s="120" t="str">
        <f t="shared" si="82"/>
        <v/>
      </c>
      <c r="O38" s="120" t="str">
        <f t="shared" si="82"/>
        <v/>
      </c>
      <c r="P38" s="120" t="str">
        <f t="shared" si="82"/>
        <v/>
      </c>
      <c r="Q38" s="120" t="str">
        <f t="shared" si="82"/>
        <v/>
      </c>
      <c r="R38" s="120" t="str">
        <f t="shared" si="82"/>
        <v/>
      </c>
      <c r="S38" s="120" t="str">
        <f t="shared" si="82"/>
        <v/>
      </c>
      <c r="T38" s="120" t="str">
        <f t="shared" si="82"/>
        <v/>
      </c>
      <c r="U38" s="120" t="str">
        <f t="shared" si="82"/>
        <v/>
      </c>
      <c r="V38" s="120" t="str">
        <f t="shared" si="82"/>
        <v/>
      </c>
      <c r="W38" s="120" t="str">
        <f t="shared" si="82"/>
        <v/>
      </c>
      <c r="X38" s="120" t="str">
        <f t="shared" si="82"/>
        <v/>
      </c>
      <c r="Y38" s="120" t="str">
        <f t="shared" si="82"/>
        <v/>
      </c>
      <c r="Z38" s="120" t="str">
        <f t="shared" si="82"/>
        <v/>
      </c>
      <c r="AA38" s="121" t="str">
        <f t="shared" si="82"/>
        <v/>
      </c>
      <c r="AC38" s="14"/>
      <c r="AD38" s="14"/>
      <c r="AE38" s="14"/>
      <c r="AG38" s="169"/>
      <c r="AH38" s="159" t="s">
        <v>450</v>
      </c>
      <c r="AI38" s="168"/>
      <c r="AJ38" s="2" t="str">
        <f>IF(AI38="","",ASC(AI38))</f>
        <v/>
      </c>
      <c r="AK38" s="208" t="str">
        <f>IF(OR(AI33="",LEN(AI38)=6),"","市区町村コード桁数不足")</f>
        <v/>
      </c>
    </row>
    <row r="39" spans="1:37" ht="15.95" customHeight="1" thickBot="1">
      <c r="C39" s="309"/>
      <c r="D39" s="386"/>
      <c r="E39" s="386"/>
      <c r="F39" s="386"/>
      <c r="G39" s="311"/>
      <c r="H39" s="122" t="str">
        <f>DBCS(MID($AI42,COLUMN(H39)-7+20,1))</f>
        <v/>
      </c>
      <c r="I39" s="123" t="str">
        <f t="shared" ref="I39:AA39" si="83">DBCS(MID($AI42,COLUMN(I39)-7+20,1))</f>
        <v/>
      </c>
      <c r="J39" s="123" t="str">
        <f t="shared" si="83"/>
        <v/>
      </c>
      <c r="K39" s="123" t="str">
        <f t="shared" si="83"/>
        <v/>
      </c>
      <c r="L39" s="123" t="str">
        <f t="shared" si="83"/>
        <v/>
      </c>
      <c r="M39" s="123" t="str">
        <f t="shared" si="83"/>
        <v/>
      </c>
      <c r="N39" s="123" t="str">
        <f t="shared" si="83"/>
        <v/>
      </c>
      <c r="O39" s="123" t="str">
        <f t="shared" si="83"/>
        <v/>
      </c>
      <c r="P39" s="123" t="str">
        <f t="shared" si="83"/>
        <v/>
      </c>
      <c r="Q39" s="123" t="str">
        <f t="shared" si="83"/>
        <v/>
      </c>
      <c r="R39" s="123" t="str">
        <f t="shared" si="83"/>
        <v/>
      </c>
      <c r="S39" s="123" t="str">
        <f t="shared" si="83"/>
        <v/>
      </c>
      <c r="T39" s="123" t="str">
        <f t="shared" si="83"/>
        <v/>
      </c>
      <c r="U39" s="123" t="str">
        <f t="shared" si="83"/>
        <v/>
      </c>
      <c r="V39" s="123" t="str">
        <f t="shared" si="83"/>
        <v/>
      </c>
      <c r="W39" s="123" t="str">
        <f t="shared" si="83"/>
        <v/>
      </c>
      <c r="X39" s="123" t="str">
        <f t="shared" si="83"/>
        <v/>
      </c>
      <c r="Y39" s="123" t="str">
        <f t="shared" si="83"/>
        <v/>
      </c>
      <c r="Z39" s="123" t="str">
        <f t="shared" si="83"/>
        <v/>
      </c>
      <c r="AA39" s="124" t="str">
        <f t="shared" si="83"/>
        <v/>
      </c>
      <c r="AC39" s="14"/>
      <c r="AD39" s="14"/>
      <c r="AE39" s="14"/>
      <c r="AG39" s="169"/>
      <c r="AH39" s="14" t="s">
        <v>72</v>
      </c>
      <c r="AI39" s="162"/>
      <c r="AK39" s="158"/>
    </row>
    <row r="40" spans="1:37" ht="15.95" customHeight="1">
      <c r="A40" s="82"/>
      <c r="AG40" s="169"/>
      <c r="AH40" s="14" t="s">
        <v>73</v>
      </c>
      <c r="AI40" s="163"/>
    </row>
    <row r="41" spans="1:37" ht="15.95" customHeight="1">
      <c r="AG41" s="169"/>
      <c r="AH41" s="14" t="s">
        <v>445</v>
      </c>
      <c r="AI41" s="162"/>
    </row>
    <row r="42" spans="1:37" ht="15.95" customHeight="1" thickBot="1">
      <c r="H42" s="82"/>
      <c r="I42" s="82"/>
      <c r="J42" s="82"/>
      <c r="K42" s="82"/>
      <c r="L42" s="82"/>
      <c r="M42" s="82"/>
      <c r="N42" s="14"/>
      <c r="O42" s="14"/>
      <c r="P42" s="14"/>
      <c r="Q42" s="82"/>
      <c r="R42" s="82"/>
      <c r="S42" s="82"/>
      <c r="T42" s="82"/>
      <c r="U42" s="82"/>
      <c r="V42" s="82"/>
      <c r="W42" s="82"/>
      <c r="X42" s="82"/>
      <c r="Y42" s="82"/>
      <c r="Z42" s="82"/>
      <c r="AA42" s="82"/>
      <c r="AG42" s="169"/>
      <c r="AH42" s="14" t="s">
        <v>11</v>
      </c>
      <c r="AI42" s="163"/>
    </row>
    <row r="43" spans="1:37" ht="15.95" customHeight="1" thickBot="1">
      <c r="A43" s="6" t="s">
        <v>127</v>
      </c>
      <c r="C43" s="315" t="s">
        <v>35</v>
      </c>
      <c r="D43" s="316"/>
      <c r="E43" s="316"/>
      <c r="F43" s="316"/>
      <c r="G43" s="317"/>
      <c r="H43" s="127" t="str">
        <f>LEFT(AJ43,1)</f>
        <v/>
      </c>
      <c r="I43" s="128" t="str">
        <f>RIGHT(AJ43,1)</f>
        <v/>
      </c>
      <c r="J43" s="82"/>
      <c r="K43" s="82"/>
      <c r="L43" s="82"/>
      <c r="M43" s="297" t="s">
        <v>126</v>
      </c>
      <c r="N43" s="298"/>
      <c r="O43" s="298"/>
      <c r="P43" s="299"/>
      <c r="Q43" s="112" t="str">
        <f>DBCS(MID(AJ44,1,1))</f>
        <v/>
      </c>
      <c r="R43" s="81" t="s">
        <v>52</v>
      </c>
      <c r="S43" s="127" t="str">
        <f>DBCS(MID(AJ44,2,1))</f>
        <v/>
      </c>
      <c r="T43" s="128" t="str">
        <f>DBCS(MID(AJ44,3,1))</f>
        <v/>
      </c>
      <c r="U43" s="81" t="s">
        <v>39</v>
      </c>
      <c r="V43" s="127" t="str">
        <f>DBCS(MID(AJ44,4,1))</f>
        <v/>
      </c>
      <c r="W43" s="128" t="str">
        <f>DBCS(MID(AJ44,5,1))</f>
        <v/>
      </c>
      <c r="X43" s="81" t="s">
        <v>40</v>
      </c>
      <c r="Y43" s="127" t="str">
        <f>DBCS(MID(AJ44,6,1))</f>
        <v/>
      </c>
      <c r="Z43" s="128" t="str">
        <f>DBCS(MID(AJ44,7,1))</f>
        <v/>
      </c>
      <c r="AA43" s="82" t="s">
        <v>41</v>
      </c>
      <c r="AG43" s="174"/>
      <c r="AH43" s="153" t="s">
        <v>468</v>
      </c>
      <c r="AI43" s="154"/>
      <c r="AJ43" s="153" t="str">
        <f>IF(AI43="","",RIGHT("00"&amp;_xlfn.XLOOKUP(AI43,役員名,役員コード),2))</f>
        <v/>
      </c>
    </row>
    <row r="44" spans="1:37" ht="15.95" customHeight="1" thickBot="1">
      <c r="C44" s="8"/>
      <c r="D44" s="295" t="s">
        <v>125</v>
      </c>
      <c r="E44" s="295"/>
      <c r="F44" s="295"/>
      <c r="G44" s="9"/>
      <c r="H44" s="127" t="str">
        <f>DBCS(MID($AJ45,COLUMN(H44)-COLUMN($G44),1))</f>
        <v/>
      </c>
      <c r="I44" s="129" t="str">
        <f t="shared" ref="I44" si="84">DBCS(MID($AJ45,COLUMN(I44)-COLUMN($G44),1))</f>
        <v/>
      </c>
      <c r="J44" s="129" t="str">
        <f t="shared" ref="J44" si="85">DBCS(MID($AJ45,COLUMN(J44)-COLUMN($G44),1))</f>
        <v/>
      </c>
      <c r="K44" s="129" t="str">
        <f t="shared" ref="K44" si="86">DBCS(MID($AJ45,COLUMN(K44)-COLUMN($G44),1))</f>
        <v/>
      </c>
      <c r="L44" s="129" t="str">
        <f t="shared" ref="L44" si="87">DBCS(MID($AJ45,COLUMN(L44)-COLUMN($G44),1))</f>
        <v/>
      </c>
      <c r="M44" s="129" t="str">
        <f t="shared" ref="M44" si="88">DBCS(MID($AJ45,COLUMN(M44)-COLUMN($G44),1))</f>
        <v/>
      </c>
      <c r="N44" s="129" t="str">
        <f t="shared" ref="N44" si="89">DBCS(MID($AJ45,COLUMN(N44)-COLUMN($G44),1))</f>
        <v/>
      </c>
      <c r="O44" s="129" t="str">
        <f t="shared" ref="O44" si="90">DBCS(MID($AJ45,COLUMN(O44)-COLUMN($G44),1))</f>
        <v/>
      </c>
      <c r="P44" s="129" t="str">
        <f t="shared" ref="P44" si="91">DBCS(MID($AJ45,COLUMN(P44)-COLUMN($G44),1))</f>
        <v/>
      </c>
      <c r="Q44" s="129" t="str">
        <f t="shared" ref="Q44" si="92">DBCS(MID($AJ45,COLUMN(Q44)-COLUMN($G44),1))</f>
        <v/>
      </c>
      <c r="R44" s="129" t="str">
        <f t="shared" ref="R44" si="93">DBCS(MID($AJ45,COLUMN(R44)-COLUMN($G44),1))</f>
        <v/>
      </c>
      <c r="S44" s="129" t="str">
        <f t="shared" ref="S44" si="94">DBCS(MID($AJ45,COLUMN(S44)-COLUMN($G44),1))</f>
        <v/>
      </c>
      <c r="T44" s="129" t="str">
        <f t="shared" ref="T44" si="95">DBCS(MID($AJ45,COLUMN(T44)-COLUMN($G44),1))</f>
        <v/>
      </c>
      <c r="U44" s="129" t="str">
        <f t="shared" ref="U44" si="96">DBCS(MID($AJ45,COLUMN(U44)-COLUMN($G44),1))</f>
        <v/>
      </c>
      <c r="V44" s="129" t="str">
        <f t="shared" ref="V44" si="97">DBCS(MID($AJ45,COLUMN(V44)-COLUMN($G44),1))</f>
        <v/>
      </c>
      <c r="W44" s="129" t="str">
        <f t="shared" ref="W44" si="98">DBCS(MID($AJ45,COLUMN(W44)-COLUMN($G44),1))</f>
        <v/>
      </c>
      <c r="X44" s="129" t="str">
        <f t="shared" ref="X44" si="99">DBCS(MID($AJ45,COLUMN(X44)-COLUMN($G44),1))</f>
        <v/>
      </c>
      <c r="Y44" s="129" t="str">
        <f t="shared" ref="Y44" si="100">DBCS(MID($AJ45,COLUMN(Y44)-COLUMN($G44),1))</f>
        <v/>
      </c>
      <c r="Z44" s="129" t="str">
        <f t="shared" ref="Z44" si="101">DBCS(MID($AJ45,COLUMN(Z44)-COLUMN($G44),1))</f>
        <v/>
      </c>
      <c r="AA44" s="128" t="str">
        <f t="shared" ref="AA44" si="102">DBCS(MID($AJ45,COLUMN(AA44)-COLUMN($G44),1))</f>
        <v/>
      </c>
      <c r="AG44" s="174"/>
      <c r="AH44" s="84" t="s">
        <v>126</v>
      </c>
      <c r="AI44" s="175"/>
      <c r="AJ44" s="2" t="str">
        <f>IF(AI44="","",TEXT(AI44,"geemmdd"))</f>
        <v/>
      </c>
    </row>
    <row r="45" spans="1:37" ht="15.95" customHeight="1" thickBot="1">
      <c r="C45" s="8"/>
      <c r="D45" s="295" t="s">
        <v>12</v>
      </c>
      <c r="E45" s="295"/>
      <c r="F45" s="295"/>
      <c r="G45" s="9"/>
      <c r="H45" s="127" t="str">
        <f>DBCS(MID($AI46,COLUMN(H45)-COLUMN($G45),1))</f>
        <v/>
      </c>
      <c r="I45" s="129" t="str">
        <f t="shared" ref="I45" si="103">DBCS(MID($AI46,COLUMN(I45)-COLUMN($G45),1))</f>
        <v/>
      </c>
      <c r="J45" s="129" t="str">
        <f t="shared" ref="J45" si="104">DBCS(MID($AI46,COLUMN(J45)-COLUMN($G45),1))</f>
        <v/>
      </c>
      <c r="K45" s="129" t="str">
        <f t="shared" ref="K45" si="105">DBCS(MID($AI46,COLUMN(K45)-COLUMN($G45),1))</f>
        <v/>
      </c>
      <c r="L45" s="129" t="str">
        <f t="shared" ref="L45" si="106">DBCS(MID($AI46,COLUMN(L45)-COLUMN($G45),1))</f>
        <v/>
      </c>
      <c r="M45" s="129" t="str">
        <f t="shared" ref="M45" si="107">DBCS(MID($AI46,COLUMN(M45)-COLUMN($G45),1))</f>
        <v/>
      </c>
      <c r="N45" s="129" t="str">
        <f t="shared" ref="N45" si="108">DBCS(MID($AI46,COLUMN(N45)-COLUMN($G45),1))</f>
        <v/>
      </c>
      <c r="O45" s="129" t="str">
        <f t="shared" ref="O45" si="109">DBCS(MID($AI46,COLUMN(O45)-COLUMN($G45),1))</f>
        <v/>
      </c>
      <c r="P45" s="129" t="str">
        <f t="shared" ref="P45" si="110">DBCS(MID($AI46,COLUMN(P45)-COLUMN($G45),1))</f>
        <v/>
      </c>
      <c r="Q45" s="129" t="str">
        <f t="shared" ref="Q45" si="111">DBCS(MID($AI46,COLUMN(Q45)-COLUMN($G45),1))</f>
        <v/>
      </c>
      <c r="R45" s="129" t="str">
        <f t="shared" ref="R45" si="112">DBCS(MID($AI46,COLUMN(R45)-COLUMN($G45),1))</f>
        <v/>
      </c>
      <c r="S45" s="129" t="str">
        <f t="shared" ref="S45" si="113">DBCS(MID($AI46,COLUMN(S45)-COLUMN($G45),1))</f>
        <v/>
      </c>
      <c r="T45" s="129" t="str">
        <f t="shared" ref="T45" si="114">DBCS(MID($AI46,COLUMN(T45)-COLUMN($G45),1))</f>
        <v/>
      </c>
      <c r="U45" s="129" t="str">
        <f t="shared" ref="U45" si="115">DBCS(MID($AI46,COLUMN(U45)-COLUMN($G45),1))</f>
        <v/>
      </c>
      <c r="V45" s="129" t="str">
        <f t="shared" ref="V45" si="116">DBCS(MID($AI46,COLUMN(V45)-COLUMN($G45),1))</f>
        <v/>
      </c>
      <c r="W45" s="129" t="str">
        <f t="shared" ref="W45" si="117">DBCS(MID($AI46,COLUMN(W45)-COLUMN($G45),1))</f>
        <v/>
      </c>
      <c r="X45" s="129" t="str">
        <f t="shared" ref="X45" si="118">DBCS(MID($AI46,COLUMN(X45)-COLUMN($G45),1))</f>
        <v/>
      </c>
      <c r="Y45" s="129" t="str">
        <f t="shared" ref="Y45" si="119">DBCS(MID($AI46,COLUMN(Y45)-COLUMN($G45),1))</f>
        <v/>
      </c>
      <c r="Z45" s="129" t="str">
        <f t="shared" ref="Z45" si="120">DBCS(MID($AI46,COLUMN(Z45)-COLUMN($G45),1))</f>
        <v/>
      </c>
      <c r="AA45" s="128" t="str">
        <f t="shared" ref="AA45" si="121">DBCS(MID($AI46,COLUMN(AA45)-COLUMN($G45),1))</f>
        <v/>
      </c>
      <c r="AC45" s="318" t="s">
        <v>37</v>
      </c>
      <c r="AD45" s="318"/>
      <c r="AE45" s="318"/>
      <c r="AG45" s="147"/>
      <c r="AH45" s="2" t="s">
        <v>50</v>
      </c>
      <c r="AI45" s="135"/>
      <c r="AJ45" s="2" t="str">
        <f>ASC(AI45)</f>
        <v/>
      </c>
    </row>
    <row r="46" spans="1:37" ht="15.95" customHeight="1" thickBot="1">
      <c r="C46" s="8"/>
      <c r="D46" s="295" t="s">
        <v>36</v>
      </c>
      <c r="E46" s="295"/>
      <c r="F46" s="295"/>
      <c r="G46" s="9"/>
      <c r="H46" s="171" t="str">
        <f>DBCS(MID($AJ47,1,1))</f>
        <v/>
      </c>
      <c r="I46" s="81" t="s">
        <v>52</v>
      </c>
      <c r="J46" s="164" t="str">
        <f>DBCS(MID($AJ47,2,1))</f>
        <v/>
      </c>
      <c r="K46" s="172" t="str">
        <f>DBCS(MID($AJ47,3,1))</f>
        <v/>
      </c>
      <c r="L46" s="81" t="s">
        <v>39</v>
      </c>
      <c r="M46" s="164" t="str">
        <f>DBCS(MID($AJ47,4,1))</f>
        <v/>
      </c>
      <c r="N46" s="128" t="str">
        <f>DBCS(MID($AJ47,5,1))</f>
        <v/>
      </c>
      <c r="O46" s="81" t="s">
        <v>40</v>
      </c>
      <c r="P46" s="127" t="str">
        <f>DBCS(MID($AJ47,6,1))</f>
        <v/>
      </c>
      <c r="Q46" s="128" t="str">
        <f>DBCS(MID($AJ47,7,1))</f>
        <v/>
      </c>
      <c r="R46" s="82" t="s">
        <v>41</v>
      </c>
      <c r="S46" s="82"/>
      <c r="T46" s="82"/>
      <c r="U46" s="82"/>
      <c r="V46" s="82"/>
      <c r="W46" s="82"/>
      <c r="X46" s="82"/>
      <c r="Y46" s="82"/>
      <c r="Z46" s="82"/>
      <c r="AA46" s="82"/>
      <c r="AD46" s="16" t="s">
        <v>82</v>
      </c>
      <c r="AG46" s="147"/>
      <c r="AH46" s="2" t="s">
        <v>12</v>
      </c>
      <c r="AI46" s="142"/>
    </row>
    <row r="47" spans="1:37" ht="15.95" customHeight="1" thickBot="1">
      <c r="C47" s="382" t="s">
        <v>124</v>
      </c>
      <c r="D47" s="383"/>
      <c r="E47" s="383"/>
      <c r="F47" s="383"/>
      <c r="G47" s="384"/>
      <c r="H47" s="127" t="str">
        <f>MID($AJ46,1,1)</f>
        <v/>
      </c>
      <c r="I47" s="129" t="str">
        <f>MID($AJ46,2,1)</f>
        <v/>
      </c>
      <c r="J47" s="129" t="str">
        <f>MID($AJ46,3,1)</f>
        <v/>
      </c>
      <c r="K47" s="129" t="str">
        <f>MID($AJ46,4,1)</f>
        <v/>
      </c>
      <c r="L47" s="173" t="str">
        <f>MID($AJ46,5,1)</f>
        <v/>
      </c>
      <c r="M47" s="128" t="str">
        <f>MID($AJ46,6,1)</f>
        <v/>
      </c>
      <c r="N47" s="205"/>
      <c r="O47" s="202"/>
      <c r="P47" s="204" t="str">
        <f>IF(AI49="","都道府県　　　　",AI49)</f>
        <v>都道府県　　　　</v>
      </c>
      <c r="Q47" s="202"/>
      <c r="R47" s="202"/>
      <c r="S47" s="202"/>
      <c r="T47" s="204" t="str">
        <f>IF(AI50="","市郡区　　　　",AI50)</f>
        <v>市郡区　　　　</v>
      </c>
      <c r="U47" s="202"/>
      <c r="V47" s="202"/>
      <c r="W47" s="202"/>
      <c r="X47" s="202"/>
      <c r="Y47" s="206" t="str">
        <f>IF(AI51="","区町村　　　　",AI51)</f>
        <v>区町村　　　　</v>
      </c>
      <c r="AB47" s="203"/>
      <c r="AC47"/>
      <c r="AD47"/>
      <c r="AE47"/>
      <c r="AG47" s="147"/>
      <c r="AH47" s="2" t="s">
        <v>36</v>
      </c>
      <c r="AI47" s="176"/>
      <c r="AJ47" s="2" t="str">
        <f>IF(AI47="","",TEXT(AI47,"geemmdd"))</f>
        <v/>
      </c>
    </row>
    <row r="48" spans="1:37" ht="15.95" customHeight="1">
      <c r="C48" s="297"/>
      <c r="D48" s="385" t="s">
        <v>123</v>
      </c>
      <c r="E48" s="385"/>
      <c r="F48" s="385"/>
      <c r="G48" s="299"/>
      <c r="H48" s="119" t="str">
        <f>DBCS(MID($AI52,COLUMN(H48)-7,1))</f>
        <v/>
      </c>
      <c r="I48" s="120" t="str">
        <f>DBCS(MID($AI52,COLUMN(I48)-7,1))</f>
        <v/>
      </c>
      <c r="J48" s="120" t="str">
        <f t="shared" ref="J48:AA48" si="122">DBCS(MID($AI52,COLUMN(J48)-7,1))</f>
        <v/>
      </c>
      <c r="K48" s="120" t="str">
        <f t="shared" si="122"/>
        <v/>
      </c>
      <c r="L48" s="120" t="str">
        <f t="shared" si="122"/>
        <v/>
      </c>
      <c r="M48" s="120" t="str">
        <f t="shared" si="122"/>
        <v/>
      </c>
      <c r="N48" s="120" t="str">
        <f t="shared" si="122"/>
        <v/>
      </c>
      <c r="O48" s="120" t="str">
        <f t="shared" si="122"/>
        <v/>
      </c>
      <c r="P48" s="120" t="str">
        <f t="shared" si="122"/>
        <v/>
      </c>
      <c r="Q48" s="120" t="str">
        <f t="shared" si="122"/>
        <v/>
      </c>
      <c r="R48" s="120" t="str">
        <f t="shared" si="122"/>
        <v/>
      </c>
      <c r="S48" s="120" t="str">
        <f t="shared" si="122"/>
        <v/>
      </c>
      <c r="T48" s="120" t="str">
        <f t="shared" si="122"/>
        <v/>
      </c>
      <c r="U48" s="120" t="str">
        <f t="shared" si="122"/>
        <v/>
      </c>
      <c r="V48" s="120" t="str">
        <f t="shared" si="122"/>
        <v/>
      </c>
      <c r="W48" s="120" t="str">
        <f t="shared" si="122"/>
        <v/>
      </c>
      <c r="X48" s="120" t="str">
        <f t="shared" si="122"/>
        <v/>
      </c>
      <c r="Y48" s="120" t="str">
        <f t="shared" si="122"/>
        <v/>
      </c>
      <c r="Z48" s="120" t="str">
        <f t="shared" si="122"/>
        <v/>
      </c>
      <c r="AA48" s="121" t="str">
        <f t="shared" si="122"/>
        <v/>
      </c>
      <c r="AC48" s="14"/>
      <c r="AD48" s="14"/>
      <c r="AE48" s="14"/>
      <c r="AG48" s="169"/>
      <c r="AH48" s="159" t="s">
        <v>450</v>
      </c>
      <c r="AI48" s="168"/>
      <c r="AJ48" s="2" t="str">
        <f>IF(AI48="","",ASC(AI48))</f>
        <v/>
      </c>
      <c r="AK48" s="208" t="str">
        <f>IF(OR(AI43="",LEN(AI48)=6),"","市区町村コード桁数不足")</f>
        <v/>
      </c>
    </row>
    <row r="49" spans="1:45" ht="15.95" customHeight="1" thickBot="1">
      <c r="C49" s="309"/>
      <c r="D49" s="386"/>
      <c r="E49" s="386"/>
      <c r="F49" s="386"/>
      <c r="G49" s="311"/>
      <c r="H49" s="122" t="str">
        <f>DBCS(MID($AI52,COLUMN(H49)-7+20,1))</f>
        <v/>
      </c>
      <c r="I49" s="123" t="str">
        <f t="shared" ref="I49:AA49" si="123">DBCS(MID($AI52,COLUMN(I49)-7+20,1))</f>
        <v/>
      </c>
      <c r="J49" s="123" t="str">
        <f t="shared" si="123"/>
        <v/>
      </c>
      <c r="K49" s="123" t="str">
        <f t="shared" si="123"/>
        <v/>
      </c>
      <c r="L49" s="123" t="str">
        <f t="shared" si="123"/>
        <v/>
      </c>
      <c r="M49" s="123" t="str">
        <f t="shared" si="123"/>
        <v/>
      </c>
      <c r="N49" s="123" t="str">
        <f t="shared" si="123"/>
        <v/>
      </c>
      <c r="O49" s="123" t="str">
        <f t="shared" si="123"/>
        <v/>
      </c>
      <c r="P49" s="123" t="str">
        <f t="shared" si="123"/>
        <v/>
      </c>
      <c r="Q49" s="123" t="str">
        <f t="shared" si="123"/>
        <v/>
      </c>
      <c r="R49" s="123" t="str">
        <f t="shared" si="123"/>
        <v/>
      </c>
      <c r="S49" s="123" t="str">
        <f t="shared" si="123"/>
        <v/>
      </c>
      <c r="T49" s="123" t="str">
        <f t="shared" si="123"/>
        <v/>
      </c>
      <c r="U49" s="123" t="str">
        <f t="shared" si="123"/>
        <v/>
      </c>
      <c r="V49" s="123" t="str">
        <f t="shared" si="123"/>
        <v/>
      </c>
      <c r="W49" s="123" t="str">
        <f t="shared" si="123"/>
        <v/>
      </c>
      <c r="X49" s="123" t="str">
        <f t="shared" si="123"/>
        <v/>
      </c>
      <c r="Y49" s="123" t="str">
        <f t="shared" si="123"/>
        <v/>
      </c>
      <c r="Z49" s="123" t="str">
        <f t="shared" si="123"/>
        <v/>
      </c>
      <c r="AA49" s="124" t="str">
        <f t="shared" si="123"/>
        <v/>
      </c>
      <c r="AC49" s="14"/>
      <c r="AD49" s="14"/>
      <c r="AE49" s="14"/>
      <c r="AG49" s="169"/>
      <c r="AH49" s="14" t="s">
        <v>72</v>
      </c>
      <c r="AI49" s="162"/>
      <c r="AK49" s="158"/>
    </row>
    <row r="50" spans="1:45" ht="15.95" customHeight="1">
      <c r="AG50" s="169"/>
      <c r="AH50" s="14" t="s">
        <v>73</v>
      </c>
      <c r="AI50" s="163"/>
    </row>
    <row r="51" spans="1:45" ht="15.95" customHeight="1">
      <c r="A51" s="82"/>
      <c r="AG51" s="169"/>
      <c r="AH51" s="14" t="s">
        <v>445</v>
      </c>
      <c r="AI51" s="162"/>
    </row>
    <row r="52" spans="1:45" ht="15.95" customHeight="1">
      <c r="H52" s="82"/>
      <c r="I52" s="82"/>
      <c r="J52" s="82"/>
      <c r="K52" s="82"/>
      <c r="L52" s="82"/>
      <c r="M52" s="82"/>
      <c r="N52" s="14"/>
      <c r="O52" s="14"/>
      <c r="P52" s="14"/>
      <c r="Q52" s="82"/>
      <c r="R52" s="82"/>
      <c r="S52" s="82"/>
      <c r="T52" s="82"/>
      <c r="U52" s="82"/>
      <c r="V52" s="82"/>
      <c r="W52" s="82"/>
      <c r="X52" s="82"/>
      <c r="Y52" s="82"/>
      <c r="Z52" s="82"/>
      <c r="AA52" s="82"/>
      <c r="AG52" s="169"/>
      <c r="AH52" s="14" t="s">
        <v>11</v>
      </c>
      <c r="AI52" s="163"/>
    </row>
    <row r="53" spans="1:45" ht="15.95" customHeight="1">
      <c r="A53" s="318" t="s">
        <v>65</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G53" s="170"/>
      <c r="AH53" s="14"/>
      <c r="AI53" s="14"/>
    </row>
    <row r="54" spans="1:45" ht="15.95" customHeight="1" thickBo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G54" s="170"/>
      <c r="AH54" s="14"/>
      <c r="AI54" s="14"/>
    </row>
    <row r="55" spans="1:45" ht="15.95" customHeight="1" thickBot="1">
      <c r="AB55" s="3" t="s">
        <v>122</v>
      </c>
      <c r="AC55" s="4" t="s">
        <v>121</v>
      </c>
      <c r="AD55" s="5" t="s">
        <v>120</v>
      </c>
      <c r="AG55" s="170"/>
      <c r="AH55" s="14"/>
      <c r="AI55" s="14"/>
    </row>
    <row r="56" spans="1:45" ht="15.95" customHeight="1" thickBo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G56" s="170"/>
      <c r="AH56" s="14"/>
      <c r="AI56" s="14"/>
      <c r="AK56" s="14"/>
      <c r="AL56" s="14"/>
    </row>
    <row r="57" spans="1:45" ht="15.95" customHeight="1" thickBot="1">
      <c r="B57" s="315" t="s">
        <v>119</v>
      </c>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7"/>
      <c r="AG57" s="170"/>
      <c r="AH57" s="14"/>
      <c r="AI57" s="14"/>
      <c r="AK57" s="14"/>
      <c r="AL57" s="14"/>
      <c r="AM57" s="14"/>
      <c r="AN57" s="14"/>
      <c r="AO57" s="14"/>
      <c r="AP57" s="14"/>
    </row>
    <row r="58" spans="1:45" ht="15.95" customHeight="1">
      <c r="AB58" s="82"/>
      <c r="AC58" s="82"/>
      <c r="AD58" s="82"/>
      <c r="AG58" s="170"/>
      <c r="AH58" s="14"/>
      <c r="AI58" s="14"/>
      <c r="AK58" s="14"/>
      <c r="AL58" s="14"/>
      <c r="AM58" s="14"/>
      <c r="AN58" s="14"/>
      <c r="AO58" s="14"/>
      <c r="AP58" s="14"/>
    </row>
    <row r="59" spans="1:45" ht="15.95" customHeight="1" thickBot="1">
      <c r="D59" s="296" t="s">
        <v>17</v>
      </c>
      <c r="E59" s="296"/>
      <c r="F59" s="296"/>
      <c r="G59" s="296"/>
      <c r="K59" s="318" t="s">
        <v>19</v>
      </c>
      <c r="L59" s="318"/>
      <c r="M59" s="318"/>
      <c r="N59" s="318"/>
      <c r="O59" s="318"/>
      <c r="P59" s="318"/>
      <c r="Q59" s="318"/>
      <c r="R59" s="318"/>
      <c r="AD59" s="209" t="str">
        <f>IF(COUNTA(AI63:AI104)&gt;=1,"","【該当なし】")</f>
        <v>【該当なし】</v>
      </c>
      <c r="AE59" s="81"/>
      <c r="AG59" s="269" t="s">
        <v>555</v>
      </c>
      <c r="AK59" s="14"/>
      <c r="AL59" s="14"/>
      <c r="AM59" s="14"/>
      <c r="AN59" s="14"/>
      <c r="AO59" s="14"/>
      <c r="AP59" s="14"/>
      <c r="AQ59" s="14"/>
      <c r="AR59" s="14"/>
      <c r="AS59" s="14"/>
    </row>
    <row r="60" spans="1:45" ht="15.95" customHeight="1" thickBot="1">
      <c r="C60" s="15" t="s">
        <v>117</v>
      </c>
      <c r="D60" s="12"/>
      <c r="E60" s="12"/>
      <c r="F60" s="12"/>
      <c r="G60" s="12"/>
      <c r="H60" s="13"/>
      <c r="J60" s="127" t="str">
        <f>'第一面～第五面'!R$24</f>
        <v/>
      </c>
      <c r="K60" s="128" t="str">
        <f>'第一面～第五面'!S$24</f>
        <v/>
      </c>
      <c r="L60" s="82" t="s">
        <v>334</v>
      </c>
      <c r="M60" s="81" t="str">
        <f>'第一面～第五面'!U$24</f>
        <v/>
      </c>
      <c r="N60" s="81" t="s">
        <v>335</v>
      </c>
      <c r="O60" s="127" t="str">
        <f>'第一面～第五面'!W$24</f>
        <v/>
      </c>
      <c r="P60" s="129" t="str">
        <f>'第一面～第五面'!X$24</f>
        <v/>
      </c>
      <c r="Q60" s="129" t="str">
        <f>'第一面～第五面'!Y$24</f>
        <v/>
      </c>
      <c r="R60" s="129" t="str">
        <f>'第一面～第五面'!Z$24</f>
        <v/>
      </c>
      <c r="S60" s="129" t="str">
        <f>'第一面～第五面'!AA$24</f>
        <v/>
      </c>
      <c r="T60" s="128" t="str">
        <f>'第一面～第五面'!AB$24</f>
        <v/>
      </c>
      <c r="AG60" s="170"/>
      <c r="AJ60" s="229" t="s">
        <v>467</v>
      </c>
      <c r="AK60" s="212"/>
      <c r="AL60" s="14"/>
      <c r="AM60" s="14"/>
      <c r="AN60" s="14"/>
      <c r="AO60" s="14"/>
      <c r="AP60" s="14"/>
      <c r="AQ60" s="14"/>
      <c r="AR60" s="14"/>
      <c r="AS60" s="14"/>
    </row>
    <row r="61" spans="1:45" s="14" customFormat="1" ht="15.95" customHeight="1">
      <c r="A61" s="2"/>
      <c r="B61" s="2"/>
      <c r="C61" s="2"/>
      <c r="D61" s="2"/>
      <c r="E61" s="2"/>
      <c r="F61" s="2"/>
      <c r="G61" s="2"/>
      <c r="H61" s="2"/>
      <c r="I61" s="2"/>
      <c r="J61" s="2"/>
      <c r="K61" s="2"/>
      <c r="L61" s="81"/>
      <c r="M61" s="81"/>
      <c r="N61" s="2"/>
      <c r="O61" s="2"/>
      <c r="P61" s="2"/>
      <c r="Q61" s="2"/>
      <c r="R61" s="2"/>
      <c r="S61" s="2"/>
      <c r="T61" s="2"/>
      <c r="U61" s="2"/>
      <c r="V61" s="2"/>
      <c r="W61" s="2"/>
      <c r="X61" s="2"/>
      <c r="Y61" s="2"/>
      <c r="Z61" s="2"/>
      <c r="AA61" s="2"/>
      <c r="AB61" s="2"/>
      <c r="AC61" s="2"/>
      <c r="AD61" s="2"/>
      <c r="AE61" s="2"/>
      <c r="AG61" s="170"/>
      <c r="AH61" s="210" t="s">
        <v>469</v>
      </c>
      <c r="AI61" s="211"/>
      <c r="AJ61" s="213">
        <f>H66+H77+H88+H99</f>
        <v>0</v>
      </c>
      <c r="AK61" s="212"/>
    </row>
    <row r="62" spans="1:45" s="14" customFormat="1" ht="15.95" customHeight="1" thickBot="1">
      <c r="A62" s="81" t="s">
        <v>2</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G62" s="170"/>
      <c r="AJ62" s="2"/>
    </row>
    <row r="63" spans="1:45" s="14" customFormat="1" ht="15.95" customHeight="1" thickBot="1">
      <c r="A63" s="6" t="s">
        <v>116</v>
      </c>
      <c r="B63" s="2"/>
      <c r="C63" s="8"/>
      <c r="D63" s="295" t="s">
        <v>115</v>
      </c>
      <c r="E63" s="295"/>
      <c r="F63" s="295"/>
      <c r="G63" s="9"/>
      <c r="H63" s="127" t="str">
        <f>DBCS(MID($AJ63,COLUMN(H63)-COLUMN($G63),1))</f>
        <v/>
      </c>
      <c r="I63" s="129" t="str">
        <f t="shared" ref="I63:AA63" si="124">DBCS(MID($AJ63,COLUMN(I63)-COLUMN($G63),1))</f>
        <v/>
      </c>
      <c r="J63" s="129" t="str">
        <f t="shared" si="124"/>
        <v/>
      </c>
      <c r="K63" s="129" t="str">
        <f t="shared" si="124"/>
        <v/>
      </c>
      <c r="L63" s="129" t="str">
        <f t="shared" si="124"/>
        <v/>
      </c>
      <c r="M63" s="129" t="str">
        <f t="shared" si="124"/>
        <v/>
      </c>
      <c r="N63" s="129" t="str">
        <f t="shared" si="124"/>
        <v/>
      </c>
      <c r="O63" s="129" t="str">
        <f t="shared" si="124"/>
        <v/>
      </c>
      <c r="P63" s="129" t="str">
        <f t="shared" si="124"/>
        <v/>
      </c>
      <c r="Q63" s="129" t="str">
        <f t="shared" si="124"/>
        <v/>
      </c>
      <c r="R63" s="129" t="str">
        <f t="shared" si="124"/>
        <v/>
      </c>
      <c r="S63" s="129" t="str">
        <f t="shared" si="124"/>
        <v/>
      </c>
      <c r="T63" s="129" t="str">
        <f t="shared" si="124"/>
        <v/>
      </c>
      <c r="U63" s="129" t="str">
        <f t="shared" si="124"/>
        <v/>
      </c>
      <c r="V63" s="129" t="str">
        <f t="shared" si="124"/>
        <v/>
      </c>
      <c r="W63" s="129" t="str">
        <f t="shared" si="124"/>
        <v/>
      </c>
      <c r="X63" s="129" t="str">
        <f t="shared" si="124"/>
        <v/>
      </c>
      <c r="Y63" s="129" t="str">
        <f t="shared" si="124"/>
        <v/>
      </c>
      <c r="Z63" s="129" t="str">
        <f t="shared" si="124"/>
        <v/>
      </c>
      <c r="AA63" s="128" t="str">
        <f t="shared" si="124"/>
        <v/>
      </c>
      <c r="AB63" s="2"/>
      <c r="AC63" s="2"/>
      <c r="AD63" s="2"/>
      <c r="AE63" s="2"/>
      <c r="AG63" s="147"/>
      <c r="AH63" s="2" t="s">
        <v>50</v>
      </c>
      <c r="AI63" s="135"/>
      <c r="AJ63" s="2" t="str">
        <f>ASC(AI63)</f>
        <v/>
      </c>
      <c r="AK63" s="2" t="s">
        <v>530</v>
      </c>
    </row>
    <row r="64" spans="1:45" s="14" customFormat="1" ht="15.95" customHeight="1" thickBot="1">
      <c r="A64" s="2"/>
      <c r="B64" s="2"/>
      <c r="C64" s="315" t="s">
        <v>114</v>
      </c>
      <c r="D64" s="316"/>
      <c r="E64" s="316"/>
      <c r="F64" s="316"/>
      <c r="G64" s="317"/>
      <c r="H64" s="127" t="str">
        <f>DBCS(MID($AI64,COLUMN(H64)-COLUMN($G64),1))</f>
        <v/>
      </c>
      <c r="I64" s="129" t="str">
        <f t="shared" ref="I64:AA64" si="125">DBCS(MID($AI64,COLUMN(I64)-COLUMN($G64),1))</f>
        <v/>
      </c>
      <c r="J64" s="129" t="str">
        <f t="shared" si="125"/>
        <v/>
      </c>
      <c r="K64" s="129" t="str">
        <f t="shared" si="125"/>
        <v/>
      </c>
      <c r="L64" s="129" t="str">
        <f t="shared" si="125"/>
        <v/>
      </c>
      <c r="M64" s="129" t="str">
        <f t="shared" si="125"/>
        <v/>
      </c>
      <c r="N64" s="129" t="str">
        <f t="shared" si="125"/>
        <v/>
      </c>
      <c r="O64" s="129" t="str">
        <f t="shared" si="125"/>
        <v/>
      </c>
      <c r="P64" s="129" t="str">
        <f t="shared" si="125"/>
        <v/>
      </c>
      <c r="Q64" s="129" t="str">
        <f t="shared" si="125"/>
        <v/>
      </c>
      <c r="R64" s="129" t="str">
        <f t="shared" si="125"/>
        <v/>
      </c>
      <c r="S64" s="129" t="str">
        <f t="shared" si="125"/>
        <v/>
      </c>
      <c r="T64" s="129" t="str">
        <f t="shared" si="125"/>
        <v/>
      </c>
      <c r="U64" s="129" t="str">
        <f t="shared" si="125"/>
        <v/>
      </c>
      <c r="V64" s="129" t="str">
        <f t="shared" si="125"/>
        <v/>
      </c>
      <c r="W64" s="129" t="str">
        <f t="shared" si="125"/>
        <v/>
      </c>
      <c r="X64" s="129" t="str">
        <f t="shared" si="125"/>
        <v/>
      </c>
      <c r="Y64" s="129" t="str">
        <f t="shared" si="125"/>
        <v/>
      </c>
      <c r="Z64" s="129" t="str">
        <f t="shared" si="125"/>
        <v/>
      </c>
      <c r="AA64" s="128" t="str">
        <f t="shared" si="125"/>
        <v/>
      </c>
      <c r="AB64" s="2"/>
      <c r="AG64" s="147"/>
      <c r="AH64" s="2" t="s">
        <v>12</v>
      </c>
      <c r="AI64" s="142"/>
      <c r="AJ64" s="2"/>
      <c r="AK64" s="160" t="s">
        <v>444</v>
      </c>
    </row>
    <row r="65" spans="1:37" s="14" customFormat="1" ht="15.95" customHeight="1" thickBot="1">
      <c r="A65" s="2"/>
      <c r="B65" s="2"/>
      <c r="C65" s="8"/>
      <c r="D65" s="295" t="s">
        <v>36</v>
      </c>
      <c r="E65" s="295"/>
      <c r="F65" s="295"/>
      <c r="G65" s="9"/>
      <c r="H65" s="171" t="str">
        <f>DBCS(MID($AJ65,1,1))</f>
        <v/>
      </c>
      <c r="I65" s="81" t="s">
        <v>52</v>
      </c>
      <c r="J65" s="164" t="str">
        <f>DBCS(MID($AJ65,2,1))</f>
        <v/>
      </c>
      <c r="K65" s="172" t="str">
        <f>DBCS(MID($AJ65,3,1))</f>
        <v/>
      </c>
      <c r="L65" s="81" t="s">
        <v>39</v>
      </c>
      <c r="M65" s="164" t="str">
        <f>DBCS(MID($AJ65,4,1))</f>
        <v/>
      </c>
      <c r="N65" s="128" t="str">
        <f>DBCS(MID($AJ65,5,1))</f>
        <v/>
      </c>
      <c r="O65" s="81" t="s">
        <v>40</v>
      </c>
      <c r="P65" s="127" t="str">
        <f>DBCS(MID($AJ65,6,1))</f>
        <v/>
      </c>
      <c r="Q65" s="128" t="str">
        <f>DBCS(MID($AJ65,7,1))</f>
        <v/>
      </c>
      <c r="R65" s="82" t="s">
        <v>41</v>
      </c>
      <c r="S65" s="82"/>
      <c r="T65" s="82"/>
      <c r="U65" s="82"/>
      <c r="V65" s="82"/>
      <c r="W65" s="82"/>
      <c r="X65" s="82"/>
      <c r="Y65" s="82"/>
      <c r="Z65" s="82"/>
      <c r="AA65" s="82"/>
      <c r="AB65" s="2"/>
      <c r="AG65" s="147"/>
      <c r="AH65" s="2" t="s">
        <v>36</v>
      </c>
      <c r="AI65" s="176"/>
      <c r="AJ65" s="2" t="str">
        <f>IF(AI65="","",TEXT(AI65,"geemmdd"))</f>
        <v/>
      </c>
      <c r="AK65" s="158" t="s">
        <v>443</v>
      </c>
    </row>
    <row r="66" spans="1:37" s="14" customFormat="1" ht="15.95" customHeight="1">
      <c r="A66" s="2"/>
      <c r="B66" s="2"/>
      <c r="C66" s="405" t="s">
        <v>113</v>
      </c>
      <c r="D66" s="420"/>
      <c r="E66" s="420"/>
      <c r="F66" s="420"/>
      <c r="G66" s="421"/>
      <c r="H66" s="415"/>
      <c r="I66" s="416"/>
      <c r="J66" s="416"/>
      <c r="K66" s="298" t="s">
        <v>112</v>
      </c>
      <c r="L66" s="299"/>
      <c r="M66" s="405" t="s">
        <v>111</v>
      </c>
      <c r="N66" s="406"/>
      <c r="O66" s="407"/>
      <c r="P66" s="422" t="str">
        <f>IF(H66="","",AJ71)</f>
        <v/>
      </c>
      <c r="Q66" s="423"/>
      <c r="R66" s="423"/>
      <c r="S66" s="426" t="s">
        <v>118</v>
      </c>
      <c r="T66" s="427"/>
      <c r="U66" s="36"/>
      <c r="V66" s="2"/>
      <c r="W66" s="2"/>
      <c r="X66" s="2"/>
      <c r="Y66" s="36"/>
      <c r="Z66" s="36"/>
      <c r="AA66" s="36"/>
      <c r="AG66" s="169"/>
      <c r="AH66" s="159" t="s">
        <v>450</v>
      </c>
      <c r="AI66" s="168"/>
      <c r="AJ66" s="2" t="str">
        <f>IF(AI66="","",ASC(AI66))</f>
        <v/>
      </c>
      <c r="AK66" s="208" t="str">
        <f>IF(OR(AI64="",LEN(AI66)=6),"","市区町村コード桁数不足")</f>
        <v/>
      </c>
    </row>
    <row r="67" spans="1:37" s="14" customFormat="1" ht="15.95" customHeight="1" thickBot="1">
      <c r="A67" s="2"/>
      <c r="B67" s="2"/>
      <c r="C67" s="417" t="s">
        <v>109</v>
      </c>
      <c r="D67" s="418"/>
      <c r="E67" s="418"/>
      <c r="F67" s="418"/>
      <c r="G67" s="419"/>
      <c r="H67" s="411"/>
      <c r="I67" s="412"/>
      <c r="J67" s="412"/>
      <c r="K67" s="413" t="s">
        <v>108</v>
      </c>
      <c r="L67" s="414"/>
      <c r="M67" s="408"/>
      <c r="N67" s="409"/>
      <c r="O67" s="410"/>
      <c r="P67" s="424"/>
      <c r="Q67" s="425"/>
      <c r="R67" s="425"/>
      <c r="S67" s="428"/>
      <c r="T67" s="429"/>
      <c r="U67" s="31"/>
      <c r="V67" s="35"/>
      <c r="W67" s="35"/>
      <c r="X67" s="35"/>
      <c r="Y67" s="31"/>
      <c r="Z67" s="31"/>
      <c r="AA67" s="31"/>
      <c r="AB67" s="85"/>
      <c r="AC67" s="85"/>
      <c r="AD67" s="85"/>
      <c r="AG67" s="169"/>
      <c r="AH67" s="14" t="s">
        <v>72</v>
      </c>
      <c r="AI67" s="162"/>
    </row>
    <row r="68" spans="1:37" s="14" customFormat="1" ht="15.95" customHeight="1" thickBot="1">
      <c r="A68" s="2"/>
      <c r="B68" s="2"/>
      <c r="C68" s="382" t="s">
        <v>107</v>
      </c>
      <c r="D68" s="383"/>
      <c r="E68" s="383"/>
      <c r="F68" s="383"/>
      <c r="G68" s="384"/>
      <c r="H68" s="127" t="str">
        <f>MID(AJ66,1,1)</f>
        <v/>
      </c>
      <c r="I68" s="129" t="str">
        <f>MID($AJ66,2,1)</f>
        <v/>
      </c>
      <c r="J68" s="129" t="str">
        <f>MID($AJ66,3,1)</f>
        <v/>
      </c>
      <c r="K68" s="129" t="str">
        <f>MID($AJ66,4,1)</f>
        <v/>
      </c>
      <c r="L68" s="173" t="str">
        <f>MID($AJ66,5,1)</f>
        <v/>
      </c>
      <c r="M68" s="128" t="str">
        <f>MID($AJ66,6,1)</f>
        <v/>
      </c>
      <c r="N68" s="205"/>
      <c r="O68" s="204" t="str">
        <f>IF(AI67="","都道府県　　　　",AI67)</f>
        <v>都道府県　　　　</v>
      </c>
      <c r="P68" s="202"/>
      <c r="Q68" s="202"/>
      <c r="R68" s="202"/>
      <c r="T68" s="204" t="str">
        <f>IF(AI68="","市郡区　　　　",AI68)</f>
        <v>市郡区　　　　</v>
      </c>
      <c r="U68" s="202"/>
      <c r="V68" s="202"/>
      <c r="W68" s="202"/>
      <c r="Y68" s="206" t="str">
        <f>IF(AI69="","区町村　　　　",AI69)</f>
        <v>区町村　　　　</v>
      </c>
      <c r="Z68" s="2"/>
      <c r="AB68" s="203"/>
      <c r="AC68" s="85"/>
      <c r="AD68"/>
      <c r="AE68"/>
      <c r="AG68" s="169"/>
      <c r="AH68" s="14" t="s">
        <v>73</v>
      </c>
      <c r="AI68" s="163"/>
      <c r="AJ68" s="2"/>
      <c r="AK68" s="2"/>
    </row>
    <row r="69" spans="1:37" s="14" customFormat="1" ht="15.95" customHeight="1">
      <c r="A69" s="2"/>
      <c r="B69" s="2"/>
      <c r="C69" s="297" t="s">
        <v>106</v>
      </c>
      <c r="D69" s="298"/>
      <c r="E69" s="298"/>
      <c r="F69" s="298"/>
      <c r="G69" s="299"/>
      <c r="H69" s="119" t="str">
        <f>DBCS(MID($AI70,COLUMN(H69)-7,1))</f>
        <v/>
      </c>
      <c r="I69" s="120" t="str">
        <f>DBCS(MID($AI70,COLUMN(I69)-7,1))</f>
        <v/>
      </c>
      <c r="J69" s="120" t="str">
        <f>DBCS(MID($AI70,COLUMN(J69)-7,1))</f>
        <v/>
      </c>
      <c r="K69" s="120" t="str">
        <f>DBCS(MID($AI70,COLUMN(K69)-7,1))</f>
        <v/>
      </c>
      <c r="L69" s="120" t="str">
        <f>DBCS(MID($AI70,COLUMN(L69)-7,1))</f>
        <v/>
      </c>
      <c r="M69" s="120" t="str">
        <f>DBCS(MID($AI70,COLUMN(M69)-7,1))</f>
        <v/>
      </c>
      <c r="N69" s="120" t="str">
        <f>DBCS(MID($AI70,COLUMN(N69)-7,1))</f>
        <v/>
      </c>
      <c r="O69" s="120" t="str">
        <f>DBCS(MID($AI70,COLUMN(O69)-7,1))</f>
        <v/>
      </c>
      <c r="P69" s="120" t="str">
        <f>DBCS(MID($AI70,COLUMN(P69)-7,1))</f>
        <v/>
      </c>
      <c r="Q69" s="120" t="str">
        <f>DBCS(MID($AI70,COLUMN(Q69)-7,1))</f>
        <v/>
      </c>
      <c r="R69" s="120" t="str">
        <f>DBCS(MID($AI70,COLUMN(R69)-7,1))</f>
        <v/>
      </c>
      <c r="S69" s="120" t="str">
        <f>DBCS(MID($AI70,COLUMN(S69)-7,1))</f>
        <v/>
      </c>
      <c r="T69" s="120" t="str">
        <f>DBCS(MID($AI70,COLUMN(T69)-7,1))</f>
        <v/>
      </c>
      <c r="U69" s="120" t="str">
        <f>DBCS(MID($AI70,COLUMN(U69)-7,1))</f>
        <v/>
      </c>
      <c r="V69" s="120" t="str">
        <f>DBCS(MID($AI70,COLUMN(V69)-7,1))</f>
        <v/>
      </c>
      <c r="W69" s="120" t="str">
        <f>DBCS(MID($AI70,COLUMN(W69)-7,1))</f>
        <v/>
      </c>
      <c r="X69" s="120" t="str">
        <f>DBCS(MID($AI70,COLUMN(X69)-7,1))</f>
        <v/>
      </c>
      <c r="Y69" s="120" t="str">
        <f>DBCS(MID($AI70,COLUMN(Y69)-7,1))</f>
        <v/>
      </c>
      <c r="Z69" s="120" t="str">
        <f>DBCS(MID($AI70,COLUMN(Z69)-7,1))</f>
        <v/>
      </c>
      <c r="AA69" s="121" t="str">
        <f>DBCS(MID($AI70,COLUMN(AA69)-7,1))</f>
        <v/>
      </c>
      <c r="AC69" s="318" t="s">
        <v>37</v>
      </c>
      <c r="AD69" s="318"/>
      <c r="AE69" s="318"/>
      <c r="AG69" s="169"/>
      <c r="AH69" s="14" t="s">
        <v>445</v>
      </c>
      <c r="AI69" s="162"/>
      <c r="AJ69" s="2"/>
    </row>
    <row r="70" spans="1:37" s="14" customFormat="1" ht="15.95" customHeight="1" thickBot="1">
      <c r="A70" s="2"/>
      <c r="B70" s="2"/>
      <c r="C70" s="309"/>
      <c r="D70" s="310"/>
      <c r="E70" s="310"/>
      <c r="F70" s="310"/>
      <c r="G70" s="311"/>
      <c r="H70" s="122" t="str">
        <f>DBCS(MID($AI70,COLUMN(H70)-7+20,1))</f>
        <v/>
      </c>
      <c r="I70" s="123" t="str">
        <f>DBCS(MID($AI70,COLUMN(I70)-7+20,1))</f>
        <v/>
      </c>
      <c r="J70" s="123" t="str">
        <f>DBCS(MID($AI70,COLUMN(J70)-7+20,1))</f>
        <v/>
      </c>
      <c r="K70" s="123" t="str">
        <f>DBCS(MID($AI70,COLUMN(K70)-7+20,1))</f>
        <v/>
      </c>
      <c r="L70" s="123" t="str">
        <f>DBCS(MID($AI70,COLUMN(L70)-7+20,1))</f>
        <v/>
      </c>
      <c r="M70" s="123" t="str">
        <f>DBCS(MID($AI70,COLUMN(M70)-7+20,1))</f>
        <v/>
      </c>
      <c r="N70" s="123" t="str">
        <f>DBCS(MID($AI70,COLUMN(N70)-7+20,1))</f>
        <v/>
      </c>
      <c r="O70" s="123" t="str">
        <f>DBCS(MID($AI70,COLUMN(O70)-7+20,1))</f>
        <v/>
      </c>
      <c r="P70" s="123" t="str">
        <f>DBCS(MID($AI70,COLUMN(P70)-7+20,1))</f>
        <v/>
      </c>
      <c r="Q70" s="123" t="str">
        <f>DBCS(MID($AI70,COLUMN(Q70)-7+20,1))</f>
        <v/>
      </c>
      <c r="R70" s="123" t="str">
        <f>DBCS(MID($AI70,COLUMN(R70)-7+20,1))</f>
        <v/>
      </c>
      <c r="S70" s="123" t="str">
        <f>DBCS(MID($AI70,COLUMN(S70)-7+20,1))</f>
        <v/>
      </c>
      <c r="T70" s="123" t="str">
        <f>DBCS(MID($AI70,COLUMN(T70)-7+20,1))</f>
        <v/>
      </c>
      <c r="U70" s="123" t="str">
        <f>DBCS(MID($AI70,COLUMN(U70)-7+20,1))</f>
        <v/>
      </c>
      <c r="V70" s="123" t="str">
        <f>DBCS(MID($AI70,COLUMN(V70)-7+20,1))</f>
        <v/>
      </c>
      <c r="W70" s="123" t="str">
        <f>DBCS(MID($AI70,COLUMN(W70)-7+20,1))</f>
        <v/>
      </c>
      <c r="X70" s="123" t="str">
        <f>DBCS(MID($AI70,COLUMN(X70)-7+20,1))</f>
        <v/>
      </c>
      <c r="Y70" s="123" t="str">
        <f>DBCS(MID($AI70,COLUMN(Y70)-7+20,1))</f>
        <v/>
      </c>
      <c r="Z70" s="123" t="str">
        <f>DBCS(MID($AI70,COLUMN(Z70)-7+20,1))</f>
        <v/>
      </c>
      <c r="AA70" s="124" t="str">
        <f>DBCS(MID($AI70,COLUMN(AA70)-7+20,1))</f>
        <v/>
      </c>
      <c r="AC70" s="2"/>
      <c r="AD70" s="16" t="s">
        <v>117</v>
      </c>
      <c r="AE70" s="2"/>
      <c r="AG70" s="169"/>
      <c r="AH70" s="14" t="s">
        <v>11</v>
      </c>
      <c r="AI70" s="163"/>
      <c r="AJ70" s="2"/>
      <c r="AK70" s="2"/>
    </row>
    <row r="71" spans="1:37" s="14" customFormat="1" ht="15.9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G71" s="170"/>
      <c r="AH71" s="14" t="s">
        <v>451</v>
      </c>
      <c r="AJ71" s="237">
        <f>IF(H66="",0,ROUNDDOWN(100*H66/AI$61,1))</f>
        <v>0</v>
      </c>
      <c r="AK71" s="2"/>
    </row>
    <row r="72" spans="1:37" s="14" customFormat="1" ht="15.9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G72" s="170"/>
      <c r="AJ72" s="2"/>
    </row>
    <row r="73" spans="1:37" s="14" customFormat="1" ht="15.95" customHeight="1" thickBot="1">
      <c r="A73" s="82"/>
      <c r="B73" s="2"/>
      <c r="C73" s="2"/>
      <c r="D73" s="2"/>
      <c r="E73" s="2"/>
      <c r="F73" s="2"/>
      <c r="G73" s="2"/>
      <c r="H73" s="82"/>
      <c r="I73" s="82"/>
      <c r="J73" s="82"/>
      <c r="K73" s="82"/>
      <c r="L73" s="82"/>
      <c r="M73" s="82"/>
      <c r="Q73" s="82"/>
      <c r="R73" s="82"/>
      <c r="S73" s="82"/>
      <c r="T73" s="82"/>
      <c r="U73" s="82"/>
      <c r="V73" s="82"/>
      <c r="W73" s="82"/>
      <c r="X73" s="82"/>
      <c r="Y73" s="82"/>
      <c r="Z73" s="82"/>
      <c r="AA73" s="82"/>
      <c r="AB73" s="2"/>
      <c r="AC73" s="2"/>
      <c r="AD73" s="2"/>
      <c r="AE73" s="2"/>
      <c r="AG73" s="170"/>
      <c r="AJ73" s="2"/>
    </row>
    <row r="74" spans="1:37" s="14" customFormat="1" ht="15.95" customHeight="1" thickBot="1">
      <c r="A74" s="6" t="s">
        <v>116</v>
      </c>
      <c r="B74" s="2"/>
      <c r="C74" s="8"/>
      <c r="D74" s="295" t="s">
        <v>115</v>
      </c>
      <c r="E74" s="295"/>
      <c r="F74" s="295"/>
      <c r="G74" s="9"/>
      <c r="H74" s="127" t="str">
        <f>DBCS(MID($AJ74,COLUMN(H74)-COLUMN($G74),1))</f>
        <v/>
      </c>
      <c r="I74" s="129" t="str">
        <f t="shared" ref="I74:AA74" si="126">DBCS(MID($AJ74,COLUMN(I74)-COLUMN($G74),1))</f>
        <v/>
      </c>
      <c r="J74" s="129" t="str">
        <f t="shared" si="126"/>
        <v/>
      </c>
      <c r="K74" s="129" t="str">
        <f t="shared" si="126"/>
        <v/>
      </c>
      <c r="L74" s="129" t="str">
        <f t="shared" si="126"/>
        <v/>
      </c>
      <c r="M74" s="129" t="str">
        <f t="shared" si="126"/>
        <v/>
      </c>
      <c r="N74" s="129" t="str">
        <f t="shared" si="126"/>
        <v/>
      </c>
      <c r="O74" s="129" t="str">
        <f t="shared" si="126"/>
        <v/>
      </c>
      <c r="P74" s="129" t="str">
        <f t="shared" si="126"/>
        <v/>
      </c>
      <c r="Q74" s="129" t="str">
        <f t="shared" si="126"/>
        <v/>
      </c>
      <c r="R74" s="129" t="str">
        <f t="shared" si="126"/>
        <v/>
      </c>
      <c r="S74" s="129" t="str">
        <f t="shared" si="126"/>
        <v/>
      </c>
      <c r="T74" s="129" t="str">
        <f t="shared" si="126"/>
        <v/>
      </c>
      <c r="U74" s="129" t="str">
        <f t="shared" si="126"/>
        <v/>
      </c>
      <c r="V74" s="129" t="str">
        <f t="shared" si="126"/>
        <v/>
      </c>
      <c r="W74" s="129" t="str">
        <f t="shared" si="126"/>
        <v/>
      </c>
      <c r="X74" s="129" t="str">
        <f t="shared" si="126"/>
        <v/>
      </c>
      <c r="Y74" s="129" t="str">
        <f t="shared" si="126"/>
        <v/>
      </c>
      <c r="Z74" s="129" t="str">
        <f t="shared" si="126"/>
        <v/>
      </c>
      <c r="AA74" s="128" t="str">
        <f t="shared" si="126"/>
        <v/>
      </c>
      <c r="AB74" s="2"/>
      <c r="AC74" s="2"/>
      <c r="AD74" s="2"/>
      <c r="AE74" s="2"/>
      <c r="AG74" s="147"/>
      <c r="AH74" s="2" t="s">
        <v>50</v>
      </c>
      <c r="AI74" s="135"/>
      <c r="AJ74" s="2" t="str">
        <f>ASC(AI74)</f>
        <v/>
      </c>
      <c r="AK74" s="2"/>
    </row>
    <row r="75" spans="1:37" s="14" customFormat="1" ht="15.95" customHeight="1" thickBot="1">
      <c r="A75" s="2"/>
      <c r="B75" s="2"/>
      <c r="C75" s="315" t="s">
        <v>114</v>
      </c>
      <c r="D75" s="316"/>
      <c r="E75" s="316"/>
      <c r="F75" s="316"/>
      <c r="G75" s="317"/>
      <c r="H75" s="127" t="str">
        <f>DBCS(MID($AI75,COLUMN(H75)-COLUMN($G75),1))</f>
        <v/>
      </c>
      <c r="I75" s="129" t="str">
        <f t="shared" ref="I75:AA75" si="127">DBCS(MID($AI75,COLUMN(I75)-COLUMN($G75),1))</f>
        <v/>
      </c>
      <c r="J75" s="129" t="str">
        <f t="shared" si="127"/>
        <v/>
      </c>
      <c r="K75" s="129" t="str">
        <f t="shared" si="127"/>
        <v/>
      </c>
      <c r="L75" s="129" t="str">
        <f t="shared" si="127"/>
        <v/>
      </c>
      <c r="M75" s="129" t="str">
        <f t="shared" si="127"/>
        <v/>
      </c>
      <c r="N75" s="129" t="str">
        <f t="shared" si="127"/>
        <v/>
      </c>
      <c r="O75" s="129" t="str">
        <f t="shared" si="127"/>
        <v/>
      </c>
      <c r="P75" s="129" t="str">
        <f t="shared" si="127"/>
        <v/>
      </c>
      <c r="Q75" s="129" t="str">
        <f t="shared" si="127"/>
        <v/>
      </c>
      <c r="R75" s="129" t="str">
        <f t="shared" si="127"/>
        <v/>
      </c>
      <c r="S75" s="129" t="str">
        <f t="shared" si="127"/>
        <v/>
      </c>
      <c r="T75" s="129" t="str">
        <f t="shared" si="127"/>
        <v/>
      </c>
      <c r="U75" s="129" t="str">
        <f t="shared" si="127"/>
        <v/>
      </c>
      <c r="V75" s="129" t="str">
        <f t="shared" si="127"/>
        <v/>
      </c>
      <c r="W75" s="129" t="str">
        <f t="shared" si="127"/>
        <v/>
      </c>
      <c r="X75" s="129" t="str">
        <f t="shared" si="127"/>
        <v/>
      </c>
      <c r="Y75" s="129" t="str">
        <f t="shared" si="127"/>
        <v/>
      </c>
      <c r="Z75" s="129" t="str">
        <f t="shared" si="127"/>
        <v/>
      </c>
      <c r="AA75" s="128" t="str">
        <f t="shared" si="127"/>
        <v/>
      </c>
      <c r="AB75" s="2"/>
      <c r="AG75" s="147"/>
      <c r="AH75" s="2" t="s">
        <v>12</v>
      </c>
      <c r="AI75" s="142"/>
      <c r="AJ75" s="2"/>
      <c r="AK75" s="2"/>
    </row>
    <row r="76" spans="1:37" s="14" customFormat="1" ht="15.95" customHeight="1" thickBot="1">
      <c r="A76" s="2"/>
      <c r="B76" s="2"/>
      <c r="C76" s="8"/>
      <c r="D76" s="295" t="s">
        <v>36</v>
      </c>
      <c r="E76" s="295"/>
      <c r="F76" s="295"/>
      <c r="G76" s="9"/>
      <c r="H76" s="171" t="str">
        <f>DBCS(MID($AJ76,1,1))</f>
        <v/>
      </c>
      <c r="I76" s="81" t="s">
        <v>52</v>
      </c>
      <c r="J76" s="164" t="str">
        <f>DBCS(MID($AJ76,2,1))</f>
        <v/>
      </c>
      <c r="K76" s="172" t="str">
        <f>DBCS(MID($AJ76,3,1))</f>
        <v/>
      </c>
      <c r="L76" s="81" t="s">
        <v>39</v>
      </c>
      <c r="M76" s="164" t="str">
        <f>DBCS(MID($AJ76,4,1))</f>
        <v/>
      </c>
      <c r="N76" s="128" t="str">
        <f>DBCS(MID($AJ76,5,1))</f>
        <v/>
      </c>
      <c r="O76" s="81" t="s">
        <v>40</v>
      </c>
      <c r="P76" s="127" t="str">
        <f>DBCS(MID($AJ76,6,1))</f>
        <v/>
      </c>
      <c r="Q76" s="128" t="str">
        <f>DBCS(MID($AJ76,7,1))</f>
        <v/>
      </c>
      <c r="R76" s="82" t="s">
        <v>41</v>
      </c>
      <c r="S76" s="82"/>
      <c r="T76" s="82"/>
      <c r="U76" s="82"/>
      <c r="V76" s="82"/>
      <c r="W76" s="82"/>
      <c r="X76" s="82"/>
      <c r="Y76" s="82"/>
      <c r="Z76" s="82"/>
      <c r="AA76" s="82"/>
      <c r="AB76" s="2"/>
      <c r="AG76" s="147"/>
      <c r="AH76" s="2" t="s">
        <v>36</v>
      </c>
      <c r="AI76" s="176"/>
      <c r="AJ76" s="2" t="str">
        <f>IF(AI76="","",TEXT(AI76,"geemmdd"))</f>
        <v/>
      </c>
      <c r="AK76" s="2"/>
    </row>
    <row r="77" spans="1:37" s="14" customFormat="1" ht="15.95" customHeight="1">
      <c r="A77" s="2"/>
      <c r="B77" s="2"/>
      <c r="C77" s="405" t="s">
        <v>113</v>
      </c>
      <c r="D77" s="420"/>
      <c r="E77" s="420"/>
      <c r="F77" s="420"/>
      <c r="G77" s="421"/>
      <c r="H77" s="415"/>
      <c r="I77" s="416"/>
      <c r="J77" s="416"/>
      <c r="K77" s="298" t="s">
        <v>112</v>
      </c>
      <c r="L77" s="299"/>
      <c r="M77" s="405" t="s">
        <v>111</v>
      </c>
      <c r="N77" s="406"/>
      <c r="O77" s="407"/>
      <c r="P77" s="422" t="str">
        <f>IF(H77="","",AJ82)</f>
        <v/>
      </c>
      <c r="Q77" s="423"/>
      <c r="R77" s="423"/>
      <c r="S77" s="426" t="s">
        <v>110</v>
      </c>
      <c r="T77" s="427"/>
      <c r="U77" s="36"/>
      <c r="V77" s="2"/>
      <c r="W77" s="2"/>
      <c r="X77" s="2"/>
      <c r="Y77" s="36"/>
      <c r="Z77" s="36"/>
      <c r="AA77" s="36"/>
      <c r="AG77" s="169"/>
      <c r="AH77" s="159" t="s">
        <v>450</v>
      </c>
      <c r="AI77" s="168"/>
      <c r="AJ77" s="2" t="str">
        <f>IF(AI77="","",ASC(AI77))</f>
        <v/>
      </c>
      <c r="AK77" s="208" t="str">
        <f>IF(OR(AI75="",LEN(AI77)=6),"","市区町村コード桁数不足")</f>
        <v/>
      </c>
    </row>
    <row r="78" spans="1:37" s="14" customFormat="1" ht="15.95" customHeight="1" thickBot="1">
      <c r="A78" s="2"/>
      <c r="B78" s="2"/>
      <c r="C78" s="417" t="s">
        <v>109</v>
      </c>
      <c r="D78" s="418"/>
      <c r="E78" s="418"/>
      <c r="F78" s="418"/>
      <c r="G78" s="419"/>
      <c r="H78" s="411"/>
      <c r="I78" s="412"/>
      <c r="J78" s="412"/>
      <c r="K78" s="413" t="s">
        <v>108</v>
      </c>
      <c r="L78" s="414"/>
      <c r="M78" s="408"/>
      <c r="N78" s="409"/>
      <c r="O78" s="410"/>
      <c r="P78" s="424"/>
      <c r="Q78" s="425"/>
      <c r="R78" s="425"/>
      <c r="S78" s="428"/>
      <c r="T78" s="429"/>
      <c r="U78" s="31"/>
      <c r="V78" s="35"/>
      <c r="W78" s="35"/>
      <c r="X78" s="35"/>
      <c r="Y78" s="31"/>
      <c r="Z78" s="31"/>
      <c r="AA78" s="31"/>
      <c r="AB78" s="85"/>
      <c r="AC78" s="85"/>
      <c r="AD78" s="85"/>
      <c r="AG78" s="169"/>
      <c r="AH78" s="14" t="s">
        <v>72</v>
      </c>
      <c r="AI78" s="162"/>
      <c r="AK78" s="160"/>
    </row>
    <row r="79" spans="1:37" s="14" customFormat="1" ht="15.95" customHeight="1" thickBot="1">
      <c r="A79" s="2"/>
      <c r="B79" s="2"/>
      <c r="C79" s="382" t="s">
        <v>107</v>
      </c>
      <c r="D79" s="383"/>
      <c r="E79" s="383"/>
      <c r="F79" s="383"/>
      <c r="G79" s="384"/>
      <c r="H79" s="127" t="str">
        <f>MID(AJ77,1,1)</f>
        <v/>
      </c>
      <c r="I79" s="129" t="str">
        <f>MID($AJ77,2,1)</f>
        <v/>
      </c>
      <c r="J79" s="129" t="str">
        <f>MID($AJ77,3,1)</f>
        <v/>
      </c>
      <c r="K79" s="129" t="str">
        <f>MID($AJ77,4,1)</f>
        <v/>
      </c>
      <c r="L79" s="173" t="str">
        <f>MID($AJ77,5,1)</f>
        <v/>
      </c>
      <c r="M79" s="128" t="str">
        <f>MID($AJ77,6,1)</f>
        <v/>
      </c>
      <c r="N79" s="205"/>
      <c r="O79" s="204" t="str">
        <f>IF(AI78="","都道府県　　　　",AI78)</f>
        <v>都道府県　　　　</v>
      </c>
      <c r="P79" s="202"/>
      <c r="Q79" s="202"/>
      <c r="R79" s="202"/>
      <c r="T79" s="204" t="str">
        <f>IF(AI79="","市郡区　　　　",AI79)</f>
        <v>市郡区　　　　</v>
      </c>
      <c r="U79" s="202"/>
      <c r="V79" s="202"/>
      <c r="W79" s="202"/>
      <c r="Y79" s="206" t="str">
        <f>IF(AI80="","区町村　　　　",AI80)</f>
        <v>区町村　　　　</v>
      </c>
      <c r="Z79" s="2"/>
      <c r="AB79" s="203"/>
      <c r="AC79" s="85"/>
      <c r="AD79"/>
      <c r="AE79"/>
      <c r="AG79" s="169"/>
      <c r="AH79" s="14" t="s">
        <v>73</v>
      </c>
      <c r="AI79" s="163"/>
      <c r="AJ79" s="2"/>
      <c r="AK79" s="158"/>
    </row>
    <row r="80" spans="1:37" s="14" customFormat="1" ht="15.95" customHeight="1">
      <c r="A80" s="2"/>
      <c r="B80" s="2"/>
      <c r="C80" s="297" t="s">
        <v>106</v>
      </c>
      <c r="D80" s="298"/>
      <c r="E80" s="298"/>
      <c r="F80" s="298"/>
      <c r="G80" s="299"/>
      <c r="H80" s="119" t="str">
        <f>DBCS(MID($AI81,COLUMN(H80)-7,1))</f>
        <v/>
      </c>
      <c r="I80" s="120" t="str">
        <f>DBCS(MID($AI81,COLUMN(I80)-7,1))</f>
        <v/>
      </c>
      <c r="J80" s="120" t="str">
        <f>DBCS(MID($AI81,COLUMN(J80)-7,1))</f>
        <v/>
      </c>
      <c r="K80" s="120" t="str">
        <f>DBCS(MID($AI81,COLUMN(K80)-7,1))</f>
        <v/>
      </c>
      <c r="L80" s="120" t="str">
        <f>DBCS(MID($AI81,COLUMN(L80)-7,1))</f>
        <v/>
      </c>
      <c r="M80" s="120" t="str">
        <f>DBCS(MID($AI81,COLUMN(M80)-7,1))</f>
        <v/>
      </c>
      <c r="N80" s="120" t="str">
        <f>DBCS(MID($AI81,COLUMN(N80)-7,1))</f>
        <v/>
      </c>
      <c r="O80" s="120" t="str">
        <f>DBCS(MID($AI81,COLUMN(O80)-7,1))</f>
        <v/>
      </c>
      <c r="P80" s="120" t="str">
        <f>DBCS(MID($AI81,COLUMN(P80)-7,1))</f>
        <v/>
      </c>
      <c r="Q80" s="120" t="str">
        <f>DBCS(MID($AI81,COLUMN(Q80)-7,1))</f>
        <v/>
      </c>
      <c r="R80" s="120" t="str">
        <f>DBCS(MID($AI81,COLUMN(R80)-7,1))</f>
        <v/>
      </c>
      <c r="S80" s="120" t="str">
        <f>DBCS(MID($AI81,COLUMN(S80)-7,1))</f>
        <v/>
      </c>
      <c r="T80" s="120" t="str">
        <f>DBCS(MID($AI81,COLUMN(T80)-7,1))</f>
        <v/>
      </c>
      <c r="U80" s="120" t="str">
        <f>DBCS(MID($AI81,COLUMN(U80)-7,1))</f>
        <v/>
      </c>
      <c r="V80" s="120" t="str">
        <f>DBCS(MID($AI81,COLUMN(V80)-7,1))</f>
        <v/>
      </c>
      <c r="W80" s="120" t="str">
        <f>DBCS(MID($AI81,COLUMN(W80)-7,1))</f>
        <v/>
      </c>
      <c r="X80" s="120" t="str">
        <f>DBCS(MID($AI81,COLUMN(X80)-7,1))</f>
        <v/>
      </c>
      <c r="Y80" s="120" t="str">
        <f>DBCS(MID($AI81,COLUMN(Y80)-7,1))</f>
        <v/>
      </c>
      <c r="Z80" s="120" t="str">
        <f>DBCS(MID($AI81,COLUMN(Z80)-7,1))</f>
        <v/>
      </c>
      <c r="AA80" s="121" t="str">
        <f>DBCS(MID($AI81,COLUMN(AA80)-7,1))</f>
        <v/>
      </c>
      <c r="AC80" s="318" t="s">
        <v>37</v>
      </c>
      <c r="AD80" s="318"/>
      <c r="AE80" s="318"/>
      <c r="AG80" s="169"/>
      <c r="AH80" s="14" t="s">
        <v>445</v>
      </c>
      <c r="AI80" s="162"/>
      <c r="AJ80" s="2"/>
      <c r="AK80" s="2"/>
    </row>
    <row r="81" spans="1:37" s="14" customFormat="1" ht="15.95" customHeight="1" thickBot="1">
      <c r="A81" s="2"/>
      <c r="B81" s="2"/>
      <c r="C81" s="309"/>
      <c r="D81" s="310"/>
      <c r="E81" s="310"/>
      <c r="F81" s="310"/>
      <c r="G81" s="311"/>
      <c r="H81" s="122" t="str">
        <f>DBCS(MID($AI81,COLUMN(H81)-7+20,1))</f>
        <v/>
      </c>
      <c r="I81" s="123" t="str">
        <f>DBCS(MID($AI81,COLUMN(I81)-7+20,1))</f>
        <v/>
      </c>
      <c r="J81" s="123" t="str">
        <f>DBCS(MID($AI81,COLUMN(J81)-7+20,1))</f>
        <v/>
      </c>
      <c r="K81" s="123" t="str">
        <f>DBCS(MID($AI81,COLUMN(K81)-7+20,1))</f>
        <v/>
      </c>
      <c r="L81" s="123" t="str">
        <f>DBCS(MID($AI81,COLUMN(L81)-7+20,1))</f>
        <v/>
      </c>
      <c r="M81" s="123" t="str">
        <f>DBCS(MID($AI81,COLUMN(M81)-7+20,1))</f>
        <v/>
      </c>
      <c r="N81" s="123" t="str">
        <f>DBCS(MID($AI81,COLUMN(N81)-7+20,1))</f>
        <v/>
      </c>
      <c r="O81" s="123" t="str">
        <f>DBCS(MID($AI81,COLUMN(O81)-7+20,1))</f>
        <v/>
      </c>
      <c r="P81" s="123" t="str">
        <f>DBCS(MID($AI81,COLUMN(P81)-7+20,1))</f>
        <v/>
      </c>
      <c r="Q81" s="123" t="str">
        <f>DBCS(MID($AI81,COLUMN(Q81)-7+20,1))</f>
        <v/>
      </c>
      <c r="R81" s="123" t="str">
        <f>DBCS(MID($AI81,COLUMN(R81)-7+20,1))</f>
        <v/>
      </c>
      <c r="S81" s="123" t="str">
        <f>DBCS(MID($AI81,COLUMN(S81)-7+20,1))</f>
        <v/>
      </c>
      <c r="T81" s="123" t="str">
        <f>DBCS(MID($AI81,COLUMN(T81)-7+20,1))</f>
        <v/>
      </c>
      <c r="U81" s="123" t="str">
        <f>DBCS(MID($AI81,COLUMN(U81)-7+20,1))</f>
        <v/>
      </c>
      <c r="V81" s="123" t="str">
        <f>DBCS(MID($AI81,COLUMN(V81)-7+20,1))</f>
        <v/>
      </c>
      <c r="W81" s="123" t="str">
        <f>DBCS(MID($AI81,COLUMN(W81)-7+20,1))</f>
        <v/>
      </c>
      <c r="X81" s="123" t="str">
        <f>DBCS(MID($AI81,COLUMN(X81)-7+20,1))</f>
        <v/>
      </c>
      <c r="Y81" s="123" t="str">
        <f>DBCS(MID($AI81,COLUMN(Y81)-7+20,1))</f>
        <v/>
      </c>
      <c r="Z81" s="123" t="str">
        <f>DBCS(MID($AI81,COLUMN(Z81)-7+20,1))</f>
        <v/>
      </c>
      <c r="AA81" s="124" t="str">
        <f>DBCS(MID($AI81,COLUMN(AA81)-7+20,1))</f>
        <v/>
      </c>
      <c r="AC81" s="2"/>
      <c r="AD81" s="16" t="s">
        <v>82</v>
      </c>
      <c r="AE81" s="2"/>
      <c r="AG81" s="169"/>
      <c r="AH81" s="14" t="s">
        <v>11</v>
      </c>
      <c r="AI81" s="163"/>
      <c r="AJ81" s="2"/>
      <c r="AK81" s="2"/>
    </row>
    <row r="82" spans="1:37" s="14" customFormat="1" ht="15.95" customHeight="1">
      <c r="A82" s="8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G82" s="170"/>
      <c r="AH82" s="14" t="s">
        <v>451</v>
      </c>
      <c r="AJ82" s="237">
        <f>IF(H77="",0,ROUNDDOWN(H77/AI$61*100,1))</f>
        <v>0</v>
      </c>
      <c r="AK82" s="2"/>
    </row>
    <row r="83" spans="1:37" s="14" customFormat="1" ht="15.95" customHeight="1">
      <c r="A83" s="2"/>
      <c r="B83" s="2"/>
      <c r="C83" s="2"/>
      <c r="D83" s="2"/>
      <c r="E83" s="2"/>
      <c r="F83" s="2"/>
      <c r="G83" s="2"/>
      <c r="H83" s="82"/>
      <c r="I83" s="82"/>
      <c r="J83" s="82"/>
      <c r="K83" s="82"/>
      <c r="L83" s="82"/>
      <c r="M83" s="82"/>
      <c r="N83" s="82"/>
      <c r="O83" s="82"/>
      <c r="P83" s="82"/>
      <c r="Q83" s="82"/>
      <c r="R83" s="82"/>
      <c r="S83" s="82"/>
      <c r="T83" s="82"/>
      <c r="U83" s="82"/>
      <c r="V83" s="82"/>
      <c r="W83" s="82"/>
      <c r="X83" s="82"/>
      <c r="Y83" s="82"/>
      <c r="Z83" s="82"/>
      <c r="AA83" s="82"/>
      <c r="AB83" s="2"/>
      <c r="AC83" s="2"/>
      <c r="AD83" s="2"/>
      <c r="AE83" s="2"/>
      <c r="AG83" s="170"/>
      <c r="AJ83" s="2"/>
    </row>
    <row r="84" spans="1:37" s="14" customFormat="1" ht="15.95" customHeight="1" thickBot="1">
      <c r="A84" s="82"/>
      <c r="B84" s="2"/>
      <c r="C84" s="2"/>
      <c r="D84" s="2"/>
      <c r="E84" s="2"/>
      <c r="F84" s="2"/>
      <c r="G84" s="2"/>
      <c r="H84" s="82"/>
      <c r="I84" s="82"/>
      <c r="J84" s="82"/>
      <c r="K84" s="82"/>
      <c r="L84" s="82"/>
      <c r="M84" s="82"/>
      <c r="Q84" s="82"/>
      <c r="R84" s="82"/>
      <c r="S84" s="82"/>
      <c r="T84" s="82"/>
      <c r="U84" s="82"/>
      <c r="V84" s="82"/>
      <c r="W84" s="82"/>
      <c r="X84" s="82"/>
      <c r="Y84" s="82"/>
      <c r="Z84" s="82"/>
      <c r="AA84" s="82"/>
      <c r="AB84" s="2"/>
      <c r="AC84" s="2"/>
      <c r="AD84" s="2"/>
      <c r="AE84" s="2"/>
      <c r="AG84" s="170"/>
      <c r="AJ84" s="2"/>
    </row>
    <row r="85" spans="1:37" s="14" customFormat="1" ht="15.95" customHeight="1" thickBot="1">
      <c r="A85" s="6" t="s">
        <v>116</v>
      </c>
      <c r="B85" s="2"/>
      <c r="C85" s="8"/>
      <c r="D85" s="295" t="s">
        <v>115</v>
      </c>
      <c r="E85" s="295"/>
      <c r="F85" s="295"/>
      <c r="G85" s="9"/>
      <c r="H85" s="127" t="str">
        <f>DBCS(MID($AJ85,COLUMN(H85)-COLUMN($G85),1))</f>
        <v/>
      </c>
      <c r="I85" s="129" t="str">
        <f t="shared" ref="I85:AA85" si="128">DBCS(MID($AJ85,COLUMN(I85)-COLUMN($G85),1))</f>
        <v/>
      </c>
      <c r="J85" s="129" t="str">
        <f t="shared" si="128"/>
        <v/>
      </c>
      <c r="K85" s="129" t="str">
        <f t="shared" si="128"/>
        <v/>
      </c>
      <c r="L85" s="129" t="str">
        <f t="shared" si="128"/>
        <v/>
      </c>
      <c r="M85" s="129" t="str">
        <f t="shared" si="128"/>
        <v/>
      </c>
      <c r="N85" s="129" t="str">
        <f t="shared" si="128"/>
        <v/>
      </c>
      <c r="O85" s="129" t="str">
        <f t="shared" si="128"/>
        <v/>
      </c>
      <c r="P85" s="129" t="str">
        <f t="shared" si="128"/>
        <v/>
      </c>
      <c r="Q85" s="129" t="str">
        <f t="shared" si="128"/>
        <v/>
      </c>
      <c r="R85" s="129" t="str">
        <f t="shared" si="128"/>
        <v/>
      </c>
      <c r="S85" s="129" t="str">
        <f t="shared" si="128"/>
        <v/>
      </c>
      <c r="T85" s="129" t="str">
        <f t="shared" si="128"/>
        <v/>
      </c>
      <c r="U85" s="129" t="str">
        <f t="shared" si="128"/>
        <v/>
      </c>
      <c r="V85" s="129" t="str">
        <f t="shared" si="128"/>
        <v/>
      </c>
      <c r="W85" s="129" t="str">
        <f t="shared" si="128"/>
        <v/>
      </c>
      <c r="X85" s="129" t="str">
        <f t="shared" si="128"/>
        <v/>
      </c>
      <c r="Y85" s="129" t="str">
        <f t="shared" si="128"/>
        <v/>
      </c>
      <c r="Z85" s="129" t="str">
        <f t="shared" si="128"/>
        <v/>
      </c>
      <c r="AA85" s="128" t="str">
        <f t="shared" si="128"/>
        <v/>
      </c>
      <c r="AB85" s="2"/>
      <c r="AC85" s="2"/>
      <c r="AD85" s="2"/>
      <c r="AE85" s="2"/>
      <c r="AG85" s="147"/>
      <c r="AH85" s="2" t="s">
        <v>50</v>
      </c>
      <c r="AI85" s="135"/>
      <c r="AJ85" s="2" t="str">
        <f>ASC(AI85)</f>
        <v/>
      </c>
      <c r="AK85" s="2"/>
    </row>
    <row r="86" spans="1:37" s="14" customFormat="1" ht="15.95" customHeight="1" thickBot="1">
      <c r="A86" s="2"/>
      <c r="B86" s="2"/>
      <c r="C86" s="315" t="s">
        <v>114</v>
      </c>
      <c r="D86" s="316"/>
      <c r="E86" s="316"/>
      <c r="F86" s="316"/>
      <c r="G86" s="317"/>
      <c r="H86" s="127" t="str">
        <f>DBCS(MID($AI86,COLUMN(H86)-COLUMN($G86),1))</f>
        <v/>
      </c>
      <c r="I86" s="129" t="str">
        <f t="shared" ref="I86:AA86" si="129">DBCS(MID($AI86,COLUMN(I86)-COLUMN($G86),1))</f>
        <v/>
      </c>
      <c r="J86" s="129" t="str">
        <f t="shared" si="129"/>
        <v/>
      </c>
      <c r="K86" s="129" t="str">
        <f t="shared" si="129"/>
        <v/>
      </c>
      <c r="L86" s="129" t="str">
        <f t="shared" si="129"/>
        <v/>
      </c>
      <c r="M86" s="129" t="str">
        <f t="shared" si="129"/>
        <v/>
      </c>
      <c r="N86" s="129" t="str">
        <f t="shared" si="129"/>
        <v/>
      </c>
      <c r="O86" s="129" t="str">
        <f t="shared" si="129"/>
        <v/>
      </c>
      <c r="P86" s="129" t="str">
        <f t="shared" si="129"/>
        <v/>
      </c>
      <c r="Q86" s="129" t="str">
        <f t="shared" si="129"/>
        <v/>
      </c>
      <c r="R86" s="129" t="str">
        <f t="shared" si="129"/>
        <v/>
      </c>
      <c r="S86" s="129" t="str">
        <f t="shared" si="129"/>
        <v/>
      </c>
      <c r="T86" s="129" t="str">
        <f t="shared" si="129"/>
        <v/>
      </c>
      <c r="U86" s="129" t="str">
        <f t="shared" si="129"/>
        <v/>
      </c>
      <c r="V86" s="129" t="str">
        <f t="shared" si="129"/>
        <v/>
      </c>
      <c r="W86" s="129" t="str">
        <f t="shared" si="129"/>
        <v/>
      </c>
      <c r="X86" s="129" t="str">
        <f t="shared" si="129"/>
        <v/>
      </c>
      <c r="Y86" s="129" t="str">
        <f t="shared" si="129"/>
        <v/>
      </c>
      <c r="Z86" s="129" t="str">
        <f t="shared" si="129"/>
        <v/>
      </c>
      <c r="AA86" s="128" t="str">
        <f t="shared" si="129"/>
        <v/>
      </c>
      <c r="AB86" s="2"/>
      <c r="AG86" s="147"/>
      <c r="AH86" s="2" t="s">
        <v>12</v>
      </c>
      <c r="AI86" s="142"/>
      <c r="AJ86" s="2"/>
      <c r="AK86" s="2"/>
    </row>
    <row r="87" spans="1:37" s="14" customFormat="1" ht="15.95" customHeight="1" thickBot="1">
      <c r="A87" s="2"/>
      <c r="B87" s="2"/>
      <c r="C87" s="8"/>
      <c r="D87" s="295" t="s">
        <v>36</v>
      </c>
      <c r="E87" s="295"/>
      <c r="F87" s="295"/>
      <c r="G87" s="9"/>
      <c r="H87" s="171" t="str">
        <f>DBCS(MID($AJ87,1,1))</f>
        <v/>
      </c>
      <c r="I87" s="81" t="s">
        <v>52</v>
      </c>
      <c r="J87" s="164" t="str">
        <f>DBCS(MID($AJ87,2,1))</f>
        <v/>
      </c>
      <c r="K87" s="172" t="str">
        <f>DBCS(MID($AJ87,3,1))</f>
        <v/>
      </c>
      <c r="L87" s="81" t="s">
        <v>39</v>
      </c>
      <c r="M87" s="164" t="str">
        <f>DBCS(MID($AJ87,4,1))</f>
        <v/>
      </c>
      <c r="N87" s="128" t="str">
        <f>DBCS(MID($AJ87,5,1))</f>
        <v/>
      </c>
      <c r="O87" s="81" t="s">
        <v>40</v>
      </c>
      <c r="P87" s="127" t="str">
        <f>DBCS(MID($AJ87,6,1))</f>
        <v/>
      </c>
      <c r="Q87" s="128" t="str">
        <f>DBCS(MID($AJ87,7,1))</f>
        <v/>
      </c>
      <c r="R87" s="82" t="s">
        <v>41</v>
      </c>
      <c r="S87" s="82"/>
      <c r="T87" s="82"/>
      <c r="U87" s="82"/>
      <c r="V87" s="82"/>
      <c r="W87" s="82"/>
      <c r="X87" s="82"/>
      <c r="Y87" s="82"/>
      <c r="Z87" s="82"/>
      <c r="AA87" s="82"/>
      <c r="AB87" s="2"/>
      <c r="AG87" s="147"/>
      <c r="AH87" s="2" t="s">
        <v>36</v>
      </c>
      <c r="AI87" s="176"/>
      <c r="AJ87" s="2" t="str">
        <f>IF(AI87="","",TEXT(AI87,"geemmdd"))</f>
        <v/>
      </c>
      <c r="AK87" s="2"/>
    </row>
    <row r="88" spans="1:37" s="14" customFormat="1" ht="15.95" customHeight="1">
      <c r="A88" s="2"/>
      <c r="B88" s="2"/>
      <c r="C88" s="405" t="s">
        <v>113</v>
      </c>
      <c r="D88" s="420"/>
      <c r="E88" s="420"/>
      <c r="F88" s="420"/>
      <c r="G88" s="421"/>
      <c r="H88" s="415"/>
      <c r="I88" s="416"/>
      <c r="J88" s="416"/>
      <c r="K88" s="298" t="s">
        <v>112</v>
      </c>
      <c r="L88" s="299"/>
      <c r="M88" s="405" t="s">
        <v>111</v>
      </c>
      <c r="N88" s="406"/>
      <c r="O88" s="407"/>
      <c r="P88" s="422" t="str">
        <f>IF(H88="","",AJ93)</f>
        <v/>
      </c>
      <c r="Q88" s="423"/>
      <c r="R88" s="423"/>
      <c r="S88" s="426" t="s">
        <v>110</v>
      </c>
      <c r="T88" s="427"/>
      <c r="U88" s="36"/>
      <c r="V88" s="2"/>
      <c r="W88" s="2"/>
      <c r="X88" s="2"/>
      <c r="Y88" s="36"/>
      <c r="Z88" s="36"/>
      <c r="AA88" s="36"/>
      <c r="AG88" s="169"/>
      <c r="AH88" s="159" t="s">
        <v>450</v>
      </c>
      <c r="AI88" s="168"/>
      <c r="AJ88" s="2" t="str">
        <f>IF(AI88="","",ASC(AI88))</f>
        <v/>
      </c>
      <c r="AK88" s="208" t="str">
        <f>IF(OR(AI86="",LEN(AI88)=6),"","市区町村コード桁数不足")</f>
        <v/>
      </c>
    </row>
    <row r="89" spans="1:37" s="14" customFormat="1" ht="15.95" customHeight="1" thickBot="1">
      <c r="A89" s="2"/>
      <c r="B89" s="2"/>
      <c r="C89" s="417" t="s">
        <v>109</v>
      </c>
      <c r="D89" s="418"/>
      <c r="E89" s="418"/>
      <c r="F89" s="418"/>
      <c r="G89" s="419"/>
      <c r="H89" s="411"/>
      <c r="I89" s="412"/>
      <c r="J89" s="412"/>
      <c r="K89" s="413" t="s">
        <v>108</v>
      </c>
      <c r="L89" s="414"/>
      <c r="M89" s="408"/>
      <c r="N89" s="409"/>
      <c r="O89" s="410"/>
      <c r="P89" s="424"/>
      <c r="Q89" s="425"/>
      <c r="R89" s="425"/>
      <c r="S89" s="428"/>
      <c r="T89" s="429"/>
      <c r="U89" s="31"/>
      <c r="V89" s="35"/>
      <c r="W89" s="35"/>
      <c r="X89" s="35"/>
      <c r="Y89" s="31"/>
      <c r="Z89" s="31"/>
      <c r="AA89" s="31"/>
      <c r="AB89" s="85"/>
      <c r="AC89" s="85"/>
      <c r="AD89" s="85"/>
      <c r="AG89" s="169"/>
      <c r="AH89" s="14" t="s">
        <v>72</v>
      </c>
      <c r="AI89" s="162"/>
      <c r="AK89" s="160"/>
    </row>
    <row r="90" spans="1:37" s="14" customFormat="1" ht="15.95" customHeight="1" thickBot="1">
      <c r="A90" s="2"/>
      <c r="B90" s="2"/>
      <c r="C90" s="382" t="s">
        <v>107</v>
      </c>
      <c r="D90" s="383"/>
      <c r="E90" s="383"/>
      <c r="F90" s="383"/>
      <c r="G90" s="384"/>
      <c r="H90" s="127" t="str">
        <f>MID(AJ88,1,1)</f>
        <v/>
      </c>
      <c r="I90" s="129" t="str">
        <f>MID($AJ88,2,1)</f>
        <v/>
      </c>
      <c r="J90" s="129" t="str">
        <f>MID($AJ88,3,1)</f>
        <v/>
      </c>
      <c r="K90" s="129" t="str">
        <f>MID($AJ88,4,1)</f>
        <v/>
      </c>
      <c r="L90" s="173" t="str">
        <f>MID($AJ88,5,1)</f>
        <v/>
      </c>
      <c r="M90" s="128" t="str">
        <f>MID($AJ88,6,1)</f>
        <v/>
      </c>
      <c r="N90" s="205"/>
      <c r="O90" s="204" t="str">
        <f>IF(AI89="","都道府県　　　　",AI89)</f>
        <v>都道府県　　　　</v>
      </c>
      <c r="P90" s="202"/>
      <c r="Q90" s="202"/>
      <c r="R90" s="202"/>
      <c r="T90" s="204" t="str">
        <f>IF(AI90="","市郡区　　　　",AI90)</f>
        <v>市郡区　　　　</v>
      </c>
      <c r="U90" s="202"/>
      <c r="V90" s="202"/>
      <c r="W90" s="202"/>
      <c r="Y90" s="206" t="str">
        <f>IF(AI91="","区町村　　　　",AI91)</f>
        <v>区町村　　　　</v>
      </c>
      <c r="Z90" s="2"/>
      <c r="AB90" s="203"/>
      <c r="AC90" s="85"/>
      <c r="AD90"/>
      <c r="AE90"/>
      <c r="AG90" s="169"/>
      <c r="AH90" s="14" t="s">
        <v>73</v>
      </c>
      <c r="AI90" s="163"/>
      <c r="AJ90" s="2"/>
      <c r="AK90" s="158"/>
    </row>
    <row r="91" spans="1:37" s="14" customFormat="1" ht="15.95" customHeight="1">
      <c r="A91" s="2"/>
      <c r="B91" s="2"/>
      <c r="C91" s="297" t="s">
        <v>106</v>
      </c>
      <c r="D91" s="298"/>
      <c r="E91" s="298"/>
      <c r="F91" s="298"/>
      <c r="G91" s="299"/>
      <c r="H91" s="119" t="str">
        <f>DBCS(MID($AI92,COLUMN(H91)-7,1))</f>
        <v/>
      </c>
      <c r="I91" s="120" t="str">
        <f>DBCS(MID($AI92,COLUMN(I91)-7,1))</f>
        <v/>
      </c>
      <c r="J91" s="120" t="str">
        <f>DBCS(MID($AI92,COLUMN(J91)-7,1))</f>
        <v/>
      </c>
      <c r="K91" s="120" t="str">
        <f>DBCS(MID($AI92,COLUMN(K91)-7,1))</f>
        <v/>
      </c>
      <c r="L91" s="120" t="str">
        <f>DBCS(MID($AI92,COLUMN(L91)-7,1))</f>
        <v/>
      </c>
      <c r="M91" s="120" t="str">
        <f>DBCS(MID($AI92,COLUMN(M91)-7,1))</f>
        <v/>
      </c>
      <c r="N91" s="120" t="str">
        <f>DBCS(MID($AI92,COLUMN(N91)-7,1))</f>
        <v/>
      </c>
      <c r="O91" s="120" t="str">
        <f>DBCS(MID($AI92,COLUMN(O91)-7,1))</f>
        <v/>
      </c>
      <c r="P91" s="120" t="str">
        <f>DBCS(MID($AI92,COLUMN(P91)-7,1))</f>
        <v/>
      </c>
      <c r="Q91" s="120" t="str">
        <f>DBCS(MID($AI92,COLUMN(Q91)-7,1))</f>
        <v/>
      </c>
      <c r="R91" s="120" t="str">
        <f>DBCS(MID($AI92,COLUMN(R91)-7,1))</f>
        <v/>
      </c>
      <c r="S91" s="120" t="str">
        <f>DBCS(MID($AI92,COLUMN(S91)-7,1))</f>
        <v/>
      </c>
      <c r="T91" s="120" t="str">
        <f>DBCS(MID($AI92,COLUMN(T91)-7,1))</f>
        <v/>
      </c>
      <c r="U91" s="120" t="str">
        <f>DBCS(MID($AI92,COLUMN(U91)-7,1))</f>
        <v/>
      </c>
      <c r="V91" s="120" t="str">
        <f>DBCS(MID($AI92,COLUMN(V91)-7,1))</f>
        <v/>
      </c>
      <c r="W91" s="120" t="str">
        <f>DBCS(MID($AI92,COLUMN(W91)-7,1))</f>
        <v/>
      </c>
      <c r="X91" s="120" t="str">
        <f>DBCS(MID($AI92,COLUMN(X91)-7,1))</f>
        <v/>
      </c>
      <c r="Y91" s="120" t="str">
        <f>DBCS(MID($AI92,COLUMN(Y91)-7,1))</f>
        <v/>
      </c>
      <c r="Z91" s="120" t="str">
        <f>DBCS(MID($AI92,COLUMN(Z91)-7,1))</f>
        <v/>
      </c>
      <c r="AA91" s="121" t="str">
        <f>DBCS(MID($AI92,COLUMN(AA91)-7,1))</f>
        <v/>
      </c>
      <c r="AC91" s="318" t="s">
        <v>37</v>
      </c>
      <c r="AD91" s="318"/>
      <c r="AE91" s="318"/>
      <c r="AG91" s="169"/>
      <c r="AH91" s="14" t="s">
        <v>445</v>
      </c>
      <c r="AI91" s="162"/>
      <c r="AJ91" s="2"/>
      <c r="AK91" s="2"/>
    </row>
    <row r="92" spans="1:37" s="14" customFormat="1" ht="15.95" customHeight="1" thickBot="1">
      <c r="A92" s="2"/>
      <c r="B92" s="2"/>
      <c r="C92" s="309"/>
      <c r="D92" s="310"/>
      <c r="E92" s="310"/>
      <c r="F92" s="310"/>
      <c r="G92" s="311"/>
      <c r="H92" s="122" t="str">
        <f>DBCS(MID($AI92,COLUMN(H92)-7+20,1))</f>
        <v/>
      </c>
      <c r="I92" s="123" t="str">
        <f>DBCS(MID($AI92,COLUMN(I92)-7+20,1))</f>
        <v/>
      </c>
      <c r="J92" s="123" t="str">
        <f>DBCS(MID($AI92,COLUMN(J92)-7+20,1))</f>
        <v/>
      </c>
      <c r="K92" s="123" t="str">
        <f>DBCS(MID($AI92,COLUMN(K92)-7+20,1))</f>
        <v/>
      </c>
      <c r="L92" s="123" t="str">
        <f>DBCS(MID($AI92,COLUMN(L92)-7+20,1))</f>
        <v/>
      </c>
      <c r="M92" s="123" t="str">
        <f>DBCS(MID($AI92,COLUMN(M92)-7+20,1))</f>
        <v/>
      </c>
      <c r="N92" s="123" t="str">
        <f>DBCS(MID($AI92,COLUMN(N92)-7+20,1))</f>
        <v/>
      </c>
      <c r="O92" s="123" t="str">
        <f>DBCS(MID($AI92,COLUMN(O92)-7+20,1))</f>
        <v/>
      </c>
      <c r="P92" s="123" t="str">
        <f>DBCS(MID($AI92,COLUMN(P92)-7+20,1))</f>
        <v/>
      </c>
      <c r="Q92" s="123" t="str">
        <f>DBCS(MID($AI92,COLUMN(Q92)-7+20,1))</f>
        <v/>
      </c>
      <c r="R92" s="123" t="str">
        <f>DBCS(MID($AI92,COLUMN(R92)-7+20,1))</f>
        <v/>
      </c>
      <c r="S92" s="123" t="str">
        <f>DBCS(MID($AI92,COLUMN(S92)-7+20,1))</f>
        <v/>
      </c>
      <c r="T92" s="123" t="str">
        <f>DBCS(MID($AI92,COLUMN(T92)-7+20,1))</f>
        <v/>
      </c>
      <c r="U92" s="123" t="str">
        <f>DBCS(MID($AI92,COLUMN(U92)-7+20,1))</f>
        <v/>
      </c>
      <c r="V92" s="123" t="str">
        <f>DBCS(MID($AI92,COLUMN(V92)-7+20,1))</f>
        <v/>
      </c>
      <c r="W92" s="123" t="str">
        <f>DBCS(MID($AI92,COLUMN(W92)-7+20,1))</f>
        <v/>
      </c>
      <c r="X92" s="123" t="str">
        <f>DBCS(MID($AI92,COLUMN(X92)-7+20,1))</f>
        <v/>
      </c>
      <c r="Y92" s="123" t="str">
        <f>DBCS(MID($AI92,COLUMN(Y92)-7+20,1))</f>
        <v/>
      </c>
      <c r="Z92" s="123" t="str">
        <f>DBCS(MID($AI92,COLUMN(Z92)-7+20,1))</f>
        <v/>
      </c>
      <c r="AA92" s="124" t="str">
        <f>DBCS(MID($AI92,COLUMN(AA92)-7+20,1))</f>
        <v/>
      </c>
      <c r="AC92" s="2"/>
      <c r="AD92" s="16" t="s">
        <v>82</v>
      </c>
      <c r="AE92" s="2"/>
      <c r="AG92" s="169"/>
      <c r="AH92" s="14" t="s">
        <v>11</v>
      </c>
      <c r="AI92" s="163"/>
      <c r="AJ92" s="2"/>
      <c r="AK92" s="2"/>
    </row>
    <row r="93" spans="1:37" s="14" customFormat="1" ht="15.9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G93" s="170"/>
      <c r="AH93" s="14" t="s">
        <v>451</v>
      </c>
      <c r="AJ93" s="237">
        <f>IF(H88="",0,ROUNDDOWN(H88/AI$61*100,1))</f>
        <v>0</v>
      </c>
      <c r="AK93" s="2"/>
    </row>
    <row r="94" spans="1:37" s="14" customFormat="1" ht="15.95" customHeight="1">
      <c r="A94" s="82"/>
      <c r="B94" s="2"/>
      <c r="C94" s="2"/>
      <c r="D94" s="2"/>
      <c r="E94" s="2"/>
      <c r="F94" s="2"/>
      <c r="G94" s="2"/>
      <c r="H94" s="82"/>
      <c r="I94" s="82"/>
      <c r="J94" s="82"/>
      <c r="K94" s="82"/>
      <c r="L94" s="82"/>
      <c r="M94" s="82"/>
      <c r="Q94" s="82"/>
      <c r="R94" s="82"/>
      <c r="S94" s="82"/>
      <c r="T94" s="82"/>
      <c r="U94" s="82"/>
      <c r="V94" s="82"/>
      <c r="W94" s="82"/>
      <c r="X94" s="82"/>
      <c r="Y94" s="82"/>
      <c r="Z94" s="82"/>
      <c r="AA94" s="82"/>
      <c r="AB94" s="2"/>
      <c r="AC94" s="2"/>
      <c r="AD94" s="2"/>
      <c r="AE94" s="2"/>
      <c r="AJ94" s="2"/>
    </row>
    <row r="95" spans="1:37" s="14" customFormat="1" ht="15.95" customHeight="1" thickBot="1">
      <c r="A95" s="2"/>
      <c r="B95" s="2"/>
      <c r="C95" s="2"/>
      <c r="D95" s="2"/>
      <c r="E95" s="2"/>
      <c r="F95" s="2"/>
      <c r="G95" s="2"/>
      <c r="H95" s="82"/>
      <c r="I95" s="82"/>
      <c r="J95" s="82"/>
      <c r="K95" s="82"/>
      <c r="L95" s="82"/>
      <c r="M95" s="82"/>
      <c r="N95" s="82"/>
      <c r="O95" s="82"/>
      <c r="P95" s="82"/>
      <c r="Q95" s="82"/>
      <c r="R95" s="82"/>
      <c r="S95" s="82"/>
      <c r="T95" s="82"/>
      <c r="U95" s="82"/>
      <c r="V95" s="82"/>
      <c r="W95" s="82"/>
      <c r="X95" s="82"/>
      <c r="Y95" s="82"/>
      <c r="Z95" s="82"/>
      <c r="AA95" s="82"/>
      <c r="AB95" s="2"/>
      <c r="AC95" s="2"/>
      <c r="AD95" s="2"/>
      <c r="AE95" s="2"/>
      <c r="AJ95" s="2"/>
    </row>
    <row r="96" spans="1:37" s="14" customFormat="1" ht="15.95" customHeight="1" thickBot="1">
      <c r="A96" s="6" t="s">
        <v>116</v>
      </c>
      <c r="B96" s="2"/>
      <c r="C96" s="8"/>
      <c r="D96" s="295" t="s">
        <v>115</v>
      </c>
      <c r="E96" s="295"/>
      <c r="F96" s="295"/>
      <c r="G96" s="9"/>
      <c r="H96" s="127" t="str">
        <f>DBCS(MID($AJ96,COLUMN(H96)-COLUMN($G96),1))</f>
        <v/>
      </c>
      <c r="I96" s="129" t="str">
        <f t="shared" ref="I96:AA96" si="130">DBCS(MID($AJ96,COLUMN(I96)-COLUMN($G96),1))</f>
        <v/>
      </c>
      <c r="J96" s="129" t="str">
        <f t="shared" si="130"/>
        <v/>
      </c>
      <c r="K96" s="129" t="str">
        <f t="shared" si="130"/>
        <v/>
      </c>
      <c r="L96" s="129" t="str">
        <f t="shared" si="130"/>
        <v/>
      </c>
      <c r="M96" s="129" t="str">
        <f t="shared" si="130"/>
        <v/>
      </c>
      <c r="N96" s="129" t="str">
        <f t="shared" si="130"/>
        <v/>
      </c>
      <c r="O96" s="129" t="str">
        <f t="shared" si="130"/>
        <v/>
      </c>
      <c r="P96" s="129" t="str">
        <f t="shared" si="130"/>
        <v/>
      </c>
      <c r="Q96" s="129" t="str">
        <f t="shared" si="130"/>
        <v/>
      </c>
      <c r="R96" s="129" t="str">
        <f t="shared" si="130"/>
        <v/>
      </c>
      <c r="S96" s="129" t="str">
        <f t="shared" si="130"/>
        <v/>
      </c>
      <c r="T96" s="129" t="str">
        <f t="shared" si="130"/>
        <v/>
      </c>
      <c r="U96" s="129" t="str">
        <f t="shared" si="130"/>
        <v/>
      </c>
      <c r="V96" s="129" t="str">
        <f t="shared" si="130"/>
        <v/>
      </c>
      <c r="W96" s="129" t="str">
        <f t="shared" si="130"/>
        <v/>
      </c>
      <c r="X96" s="129" t="str">
        <f t="shared" si="130"/>
        <v/>
      </c>
      <c r="Y96" s="129" t="str">
        <f t="shared" si="130"/>
        <v/>
      </c>
      <c r="Z96" s="129" t="str">
        <f t="shared" si="130"/>
        <v/>
      </c>
      <c r="AA96" s="128" t="str">
        <f t="shared" si="130"/>
        <v/>
      </c>
      <c r="AB96" s="2"/>
      <c r="AC96" s="2"/>
      <c r="AD96" s="2"/>
      <c r="AE96" s="2"/>
      <c r="AG96" s="147"/>
      <c r="AH96" s="2" t="s">
        <v>50</v>
      </c>
      <c r="AI96" s="135"/>
      <c r="AJ96" s="2" t="str">
        <f>ASC(AI96)</f>
        <v/>
      </c>
      <c r="AK96" s="2"/>
    </row>
    <row r="97" spans="1:37" s="14" customFormat="1" ht="15.95" customHeight="1" thickBot="1">
      <c r="A97" s="2"/>
      <c r="B97" s="2"/>
      <c r="C97" s="315" t="s">
        <v>114</v>
      </c>
      <c r="D97" s="316"/>
      <c r="E97" s="316"/>
      <c r="F97" s="316"/>
      <c r="G97" s="317"/>
      <c r="H97" s="127" t="str">
        <f>DBCS(MID($AI97,COLUMN(H97)-COLUMN($G97),1))</f>
        <v/>
      </c>
      <c r="I97" s="129" t="str">
        <f t="shared" ref="I97:AA97" si="131">DBCS(MID($AI97,COLUMN(I97)-COLUMN($G97),1))</f>
        <v/>
      </c>
      <c r="J97" s="129" t="str">
        <f t="shared" si="131"/>
        <v/>
      </c>
      <c r="K97" s="129" t="str">
        <f t="shared" si="131"/>
        <v/>
      </c>
      <c r="L97" s="129" t="str">
        <f t="shared" si="131"/>
        <v/>
      </c>
      <c r="M97" s="129" t="str">
        <f t="shared" si="131"/>
        <v/>
      </c>
      <c r="N97" s="129" t="str">
        <f t="shared" si="131"/>
        <v/>
      </c>
      <c r="O97" s="129" t="str">
        <f t="shared" si="131"/>
        <v/>
      </c>
      <c r="P97" s="129" t="str">
        <f t="shared" si="131"/>
        <v/>
      </c>
      <c r="Q97" s="129" t="str">
        <f t="shared" si="131"/>
        <v/>
      </c>
      <c r="R97" s="129" t="str">
        <f t="shared" si="131"/>
        <v/>
      </c>
      <c r="S97" s="129" t="str">
        <f t="shared" si="131"/>
        <v/>
      </c>
      <c r="T97" s="129" t="str">
        <f t="shared" si="131"/>
        <v/>
      </c>
      <c r="U97" s="129" t="str">
        <f t="shared" si="131"/>
        <v/>
      </c>
      <c r="V97" s="129" t="str">
        <f t="shared" si="131"/>
        <v/>
      </c>
      <c r="W97" s="129" t="str">
        <f t="shared" si="131"/>
        <v/>
      </c>
      <c r="X97" s="129" t="str">
        <f t="shared" si="131"/>
        <v/>
      </c>
      <c r="Y97" s="129" t="str">
        <f t="shared" si="131"/>
        <v/>
      </c>
      <c r="Z97" s="129" t="str">
        <f t="shared" si="131"/>
        <v/>
      </c>
      <c r="AA97" s="128" t="str">
        <f t="shared" si="131"/>
        <v/>
      </c>
      <c r="AB97" s="2"/>
      <c r="AG97" s="147"/>
      <c r="AH97" s="2" t="s">
        <v>12</v>
      </c>
      <c r="AI97" s="142"/>
      <c r="AJ97" s="2"/>
      <c r="AK97" s="2"/>
    </row>
    <row r="98" spans="1:37" s="14" customFormat="1" ht="15.95" customHeight="1" thickBot="1">
      <c r="A98" s="2"/>
      <c r="B98" s="2"/>
      <c r="C98" s="8"/>
      <c r="D98" s="295" t="s">
        <v>36</v>
      </c>
      <c r="E98" s="295"/>
      <c r="F98" s="295"/>
      <c r="G98" s="9"/>
      <c r="H98" s="171" t="str">
        <f>DBCS(MID($AJ98,1,1))</f>
        <v/>
      </c>
      <c r="I98" s="81" t="s">
        <v>52</v>
      </c>
      <c r="J98" s="164" t="str">
        <f>DBCS(MID($AJ98,2,1))</f>
        <v/>
      </c>
      <c r="K98" s="172" t="str">
        <f>DBCS(MID($AJ98,3,1))</f>
        <v/>
      </c>
      <c r="L98" s="81" t="s">
        <v>39</v>
      </c>
      <c r="M98" s="164" t="str">
        <f>DBCS(MID($AJ98,4,1))</f>
        <v/>
      </c>
      <c r="N98" s="128" t="str">
        <f>DBCS(MID($AJ98,5,1))</f>
        <v/>
      </c>
      <c r="O98" s="81" t="s">
        <v>40</v>
      </c>
      <c r="P98" s="127" t="str">
        <f>DBCS(MID($AJ98,6,1))</f>
        <v/>
      </c>
      <c r="Q98" s="128" t="str">
        <f>DBCS(MID($AJ98,7,1))</f>
        <v/>
      </c>
      <c r="R98" s="82" t="s">
        <v>41</v>
      </c>
      <c r="S98" s="82"/>
      <c r="T98" s="82"/>
      <c r="U98" s="82"/>
      <c r="V98" s="82"/>
      <c r="W98" s="82"/>
      <c r="X98" s="82"/>
      <c r="Y98" s="82"/>
      <c r="Z98" s="82"/>
      <c r="AA98" s="82"/>
      <c r="AB98" s="2"/>
      <c r="AG98" s="147"/>
      <c r="AH98" s="2" t="s">
        <v>36</v>
      </c>
      <c r="AI98" s="176"/>
      <c r="AJ98" s="2" t="str">
        <f>IF(AI98="","",TEXT(AI98,"geemmdd"))</f>
        <v/>
      </c>
      <c r="AK98" s="2"/>
    </row>
    <row r="99" spans="1:37" s="14" customFormat="1" ht="15.95" customHeight="1">
      <c r="A99" s="2"/>
      <c r="B99" s="2"/>
      <c r="C99" s="405" t="s">
        <v>113</v>
      </c>
      <c r="D99" s="420"/>
      <c r="E99" s="420"/>
      <c r="F99" s="420"/>
      <c r="G99" s="421"/>
      <c r="H99" s="415"/>
      <c r="I99" s="416"/>
      <c r="J99" s="416"/>
      <c r="K99" s="298" t="s">
        <v>112</v>
      </c>
      <c r="L99" s="299"/>
      <c r="M99" s="405" t="s">
        <v>111</v>
      </c>
      <c r="N99" s="406"/>
      <c r="O99" s="407"/>
      <c r="P99" s="422" t="str">
        <f>IF(H99="","",AJ104)</f>
        <v/>
      </c>
      <c r="Q99" s="423"/>
      <c r="R99" s="423"/>
      <c r="S99" s="426" t="s">
        <v>110</v>
      </c>
      <c r="T99" s="427"/>
      <c r="U99" s="36"/>
      <c r="V99" s="2"/>
      <c r="W99" s="2"/>
      <c r="X99" s="2"/>
      <c r="Y99" s="36"/>
      <c r="Z99" s="36"/>
      <c r="AA99" s="36"/>
      <c r="AG99" s="169"/>
      <c r="AH99" s="159" t="s">
        <v>450</v>
      </c>
      <c r="AI99" s="168"/>
      <c r="AJ99" s="2" t="str">
        <f>IF(AI99="","",ASC(AI99))</f>
        <v/>
      </c>
      <c r="AK99" s="208" t="str">
        <f>IF(OR(AI97="",LEN(AI99)=6),"","市区町村コード桁数不足")</f>
        <v/>
      </c>
    </row>
    <row r="100" spans="1:37" s="14" customFormat="1" ht="15.95" customHeight="1" thickBot="1">
      <c r="A100" s="2"/>
      <c r="B100" s="2"/>
      <c r="C100" s="417" t="s">
        <v>109</v>
      </c>
      <c r="D100" s="418"/>
      <c r="E100" s="418"/>
      <c r="F100" s="418"/>
      <c r="G100" s="419"/>
      <c r="H100" s="411"/>
      <c r="I100" s="412"/>
      <c r="J100" s="412"/>
      <c r="K100" s="413" t="s">
        <v>108</v>
      </c>
      <c r="L100" s="414"/>
      <c r="M100" s="408"/>
      <c r="N100" s="409"/>
      <c r="O100" s="410"/>
      <c r="P100" s="424"/>
      <c r="Q100" s="425"/>
      <c r="R100" s="425"/>
      <c r="S100" s="428"/>
      <c r="T100" s="429"/>
      <c r="U100" s="31"/>
      <c r="V100" s="35"/>
      <c r="W100" s="35"/>
      <c r="X100" s="35"/>
      <c r="Y100" s="31"/>
      <c r="Z100" s="31"/>
      <c r="AA100" s="31"/>
      <c r="AB100" s="85"/>
      <c r="AC100" s="85"/>
      <c r="AD100" s="85"/>
      <c r="AG100" s="169"/>
      <c r="AH100" s="14" t="s">
        <v>72</v>
      </c>
      <c r="AI100" s="162"/>
      <c r="AK100" s="160"/>
    </row>
    <row r="101" spans="1:37" s="14" customFormat="1" ht="15.95" customHeight="1" thickBot="1">
      <c r="A101" s="2"/>
      <c r="B101" s="2"/>
      <c r="C101" s="382" t="s">
        <v>107</v>
      </c>
      <c r="D101" s="383"/>
      <c r="E101" s="383"/>
      <c r="F101" s="383"/>
      <c r="G101" s="384"/>
      <c r="H101" s="127" t="str">
        <f>MID(AJ99,1,1)</f>
        <v/>
      </c>
      <c r="I101" s="129" t="str">
        <f>MID($AJ99,2,1)</f>
        <v/>
      </c>
      <c r="J101" s="129" t="str">
        <f>MID($AJ99,3,1)</f>
        <v/>
      </c>
      <c r="K101" s="129" t="str">
        <f>MID($AJ99,4,1)</f>
        <v/>
      </c>
      <c r="L101" s="173" t="str">
        <f>MID($AJ99,5,1)</f>
        <v/>
      </c>
      <c r="M101" s="128" t="str">
        <f>MID($AJ99,6,1)</f>
        <v/>
      </c>
      <c r="N101" s="205"/>
      <c r="O101" s="204" t="str">
        <f>IF(AI100="","都道府県　　　　",AI100)</f>
        <v>都道府県　　　　</v>
      </c>
      <c r="P101" s="202"/>
      <c r="Q101" s="202"/>
      <c r="R101" s="202"/>
      <c r="T101" s="204" t="str">
        <f>IF(AI101="","市郡区　　　　",AI101)</f>
        <v>市郡区　　　　</v>
      </c>
      <c r="U101" s="202"/>
      <c r="V101" s="202"/>
      <c r="W101" s="202"/>
      <c r="Y101" s="206" t="str">
        <f>IF(AI102="","区町村　　　　",AI102)</f>
        <v>区町村　　　　</v>
      </c>
      <c r="Z101" s="2"/>
      <c r="AB101" s="203"/>
      <c r="AC101" s="85"/>
      <c r="AD101"/>
      <c r="AE101"/>
      <c r="AG101" s="169"/>
      <c r="AH101" s="14" t="s">
        <v>73</v>
      </c>
      <c r="AI101" s="163"/>
      <c r="AJ101" s="2"/>
      <c r="AK101" s="158"/>
    </row>
    <row r="102" spans="1:37" s="14" customFormat="1" ht="15.95" customHeight="1">
      <c r="A102" s="2"/>
      <c r="B102" s="2"/>
      <c r="C102" s="297" t="s">
        <v>106</v>
      </c>
      <c r="D102" s="298"/>
      <c r="E102" s="298"/>
      <c r="F102" s="298"/>
      <c r="G102" s="299"/>
      <c r="H102" s="119" t="str">
        <f>DBCS(MID($AI103,COLUMN(H102)-7,1))</f>
        <v/>
      </c>
      <c r="I102" s="120" t="str">
        <f>DBCS(MID($AI103,COLUMN(I102)-7,1))</f>
        <v/>
      </c>
      <c r="J102" s="120" t="str">
        <f>DBCS(MID($AI103,COLUMN(J102)-7,1))</f>
        <v/>
      </c>
      <c r="K102" s="120" t="str">
        <f>DBCS(MID($AI103,COLUMN(K102)-7,1))</f>
        <v/>
      </c>
      <c r="L102" s="120" t="str">
        <f>DBCS(MID($AI103,COLUMN(L102)-7,1))</f>
        <v/>
      </c>
      <c r="M102" s="120" t="str">
        <f>DBCS(MID($AI103,COLUMN(M102)-7,1))</f>
        <v/>
      </c>
      <c r="N102" s="120" t="str">
        <f>DBCS(MID($AI103,COLUMN(N102)-7,1))</f>
        <v/>
      </c>
      <c r="O102" s="120" t="str">
        <f>DBCS(MID($AI103,COLUMN(O102)-7,1))</f>
        <v/>
      </c>
      <c r="P102" s="120" t="str">
        <f>DBCS(MID($AI103,COLUMN(P102)-7,1))</f>
        <v/>
      </c>
      <c r="Q102" s="120" t="str">
        <f>DBCS(MID($AI103,COLUMN(Q102)-7,1))</f>
        <v/>
      </c>
      <c r="R102" s="120" t="str">
        <f>DBCS(MID($AI103,COLUMN(R102)-7,1))</f>
        <v/>
      </c>
      <c r="S102" s="120" t="str">
        <f>DBCS(MID($AI103,COLUMN(S102)-7,1))</f>
        <v/>
      </c>
      <c r="T102" s="120" t="str">
        <f>DBCS(MID($AI103,COLUMN(T102)-7,1))</f>
        <v/>
      </c>
      <c r="U102" s="120" t="str">
        <f>DBCS(MID($AI103,COLUMN(U102)-7,1))</f>
        <v/>
      </c>
      <c r="V102" s="120" t="str">
        <f>DBCS(MID($AI103,COLUMN(V102)-7,1))</f>
        <v/>
      </c>
      <c r="W102" s="120" t="str">
        <f>DBCS(MID($AI103,COLUMN(W102)-7,1))</f>
        <v/>
      </c>
      <c r="X102" s="120" t="str">
        <f>DBCS(MID($AI103,COLUMN(X102)-7,1))</f>
        <v/>
      </c>
      <c r="Y102" s="120" t="str">
        <f>DBCS(MID($AI103,COLUMN(Y102)-7,1))</f>
        <v/>
      </c>
      <c r="Z102" s="120" t="str">
        <f>DBCS(MID($AI103,COLUMN(Z102)-7,1))</f>
        <v/>
      </c>
      <c r="AA102" s="121" t="str">
        <f>DBCS(MID($AI103,COLUMN(AA102)-7,1))</f>
        <v/>
      </c>
      <c r="AC102" s="318" t="s">
        <v>37</v>
      </c>
      <c r="AD102" s="318"/>
      <c r="AE102" s="318"/>
      <c r="AG102" s="169"/>
      <c r="AH102" s="14" t="s">
        <v>445</v>
      </c>
      <c r="AI102" s="162"/>
      <c r="AJ102" s="2"/>
      <c r="AK102" s="2"/>
    </row>
    <row r="103" spans="1:37" s="14" customFormat="1" ht="15.95" customHeight="1" thickBot="1">
      <c r="A103" s="2"/>
      <c r="B103" s="2"/>
      <c r="C103" s="309"/>
      <c r="D103" s="310"/>
      <c r="E103" s="310"/>
      <c r="F103" s="310"/>
      <c r="G103" s="311"/>
      <c r="H103" s="122" t="str">
        <f>DBCS(MID($AI103,COLUMN(H103)-7+20,1))</f>
        <v/>
      </c>
      <c r="I103" s="123" t="str">
        <f>DBCS(MID($AI103,COLUMN(I103)-7+20,1))</f>
        <v/>
      </c>
      <c r="J103" s="123" t="str">
        <f>DBCS(MID($AI103,COLUMN(J103)-7+20,1))</f>
        <v/>
      </c>
      <c r="K103" s="123" t="str">
        <f>DBCS(MID($AI103,COLUMN(K103)-7+20,1))</f>
        <v/>
      </c>
      <c r="L103" s="123" t="str">
        <f>DBCS(MID($AI103,COLUMN(L103)-7+20,1))</f>
        <v/>
      </c>
      <c r="M103" s="123" t="str">
        <f>DBCS(MID($AI103,COLUMN(M103)-7+20,1))</f>
        <v/>
      </c>
      <c r="N103" s="123" t="str">
        <f>DBCS(MID($AI103,COLUMN(N103)-7+20,1))</f>
        <v/>
      </c>
      <c r="O103" s="123" t="str">
        <f>DBCS(MID($AI103,COLUMN(O103)-7+20,1))</f>
        <v/>
      </c>
      <c r="P103" s="123" t="str">
        <f>DBCS(MID($AI103,COLUMN(P103)-7+20,1))</f>
        <v/>
      </c>
      <c r="Q103" s="123" t="str">
        <f>DBCS(MID($AI103,COLUMN(Q103)-7+20,1))</f>
        <v/>
      </c>
      <c r="R103" s="123" t="str">
        <f>DBCS(MID($AI103,COLUMN(R103)-7+20,1))</f>
        <v/>
      </c>
      <c r="S103" s="123" t="str">
        <f>DBCS(MID($AI103,COLUMN(S103)-7+20,1))</f>
        <v/>
      </c>
      <c r="T103" s="123" t="str">
        <f>DBCS(MID($AI103,COLUMN(T103)-7+20,1))</f>
        <v/>
      </c>
      <c r="U103" s="123" t="str">
        <f>DBCS(MID($AI103,COLUMN(U103)-7+20,1))</f>
        <v/>
      </c>
      <c r="V103" s="123" t="str">
        <f>DBCS(MID($AI103,COLUMN(V103)-7+20,1))</f>
        <v/>
      </c>
      <c r="W103" s="123" t="str">
        <f>DBCS(MID($AI103,COLUMN(W103)-7+20,1))</f>
        <v/>
      </c>
      <c r="X103" s="123" t="str">
        <f>DBCS(MID($AI103,COLUMN(X103)-7+20,1))</f>
        <v/>
      </c>
      <c r="Y103" s="123" t="str">
        <f>DBCS(MID($AI103,COLUMN(Y103)-7+20,1))</f>
        <v/>
      </c>
      <c r="Z103" s="123" t="str">
        <f>DBCS(MID($AI103,COLUMN(Z103)-7+20,1))</f>
        <v/>
      </c>
      <c r="AA103" s="124" t="str">
        <f>DBCS(MID($AI103,COLUMN(AA103)-7+20,1))</f>
        <v/>
      </c>
      <c r="AC103" s="2"/>
      <c r="AD103" s="16" t="s">
        <v>82</v>
      </c>
      <c r="AE103" s="2"/>
      <c r="AG103" s="169"/>
      <c r="AH103" s="14" t="s">
        <v>11</v>
      </c>
      <c r="AI103" s="163"/>
      <c r="AJ103" s="2"/>
      <c r="AK103" s="2"/>
    </row>
    <row r="104" spans="1:37" s="14" customFormat="1" ht="15.95" customHeight="1">
      <c r="H104" s="2"/>
      <c r="I104" s="2"/>
      <c r="J104" s="2"/>
      <c r="K104" s="2"/>
      <c r="L104" s="2"/>
      <c r="M104" s="2"/>
      <c r="N104" s="2"/>
      <c r="O104" s="2"/>
      <c r="P104" s="2"/>
      <c r="Q104" s="2"/>
      <c r="R104" s="2"/>
      <c r="S104" s="2"/>
      <c r="T104" s="2"/>
      <c r="U104" s="2"/>
      <c r="V104" s="2"/>
      <c r="W104" s="2"/>
      <c r="X104" s="2"/>
      <c r="Y104" s="2"/>
      <c r="Z104" s="2"/>
      <c r="AA104" s="2"/>
      <c r="AB104" s="2"/>
      <c r="AC104" s="2"/>
      <c r="AD104" s="2"/>
      <c r="AE104" s="2"/>
      <c r="AG104" s="170"/>
      <c r="AH104" s="14" t="s">
        <v>451</v>
      </c>
      <c r="AJ104" s="237">
        <f>IF(H99="",0,ROUNDDOWN(H99/AI$61*100,1))</f>
        <v>0</v>
      </c>
      <c r="AK104" s="2"/>
    </row>
    <row r="105" spans="1:37" s="14" customFormat="1" ht="15.95" customHeight="1">
      <c r="AJ105" s="2"/>
    </row>
    <row r="106" spans="1:37" s="14" customFormat="1" ht="15.95" customHeight="1">
      <c r="A106" s="82"/>
      <c r="H106" s="82"/>
      <c r="I106" s="82"/>
      <c r="J106" s="82"/>
      <c r="K106" s="82"/>
      <c r="L106" s="82"/>
      <c r="M106" s="82"/>
      <c r="N106" s="82"/>
      <c r="O106" s="82"/>
      <c r="P106" s="82"/>
      <c r="Q106" s="82"/>
      <c r="R106" s="82"/>
      <c r="S106" s="82"/>
      <c r="T106" s="82"/>
      <c r="U106" s="82"/>
      <c r="V106" s="82"/>
      <c r="W106" s="82"/>
      <c r="X106" s="82"/>
      <c r="Y106" s="82"/>
      <c r="Z106" s="82"/>
      <c r="AA106" s="82"/>
      <c r="AJ106" s="2"/>
    </row>
    <row r="107" spans="1:37" s="14" customFormat="1" ht="15.95" customHeight="1">
      <c r="H107" s="82"/>
      <c r="I107" s="82"/>
      <c r="J107" s="82"/>
      <c r="K107" s="82"/>
      <c r="L107" s="82"/>
      <c r="M107" s="82"/>
      <c r="N107" s="82"/>
      <c r="O107" s="82"/>
      <c r="P107" s="82"/>
      <c r="Q107" s="82"/>
      <c r="R107" s="82"/>
      <c r="S107" s="82"/>
      <c r="T107" s="82"/>
      <c r="U107" s="82"/>
      <c r="V107" s="82"/>
      <c r="W107" s="82"/>
      <c r="X107" s="82"/>
      <c r="Y107" s="82"/>
      <c r="Z107" s="82"/>
      <c r="AA107" s="82"/>
      <c r="AJ107" s="2"/>
    </row>
    <row r="108" spans="1:37" s="14" customFormat="1" ht="15.95" customHeight="1">
      <c r="H108" s="82"/>
      <c r="I108" s="82"/>
      <c r="J108" s="82"/>
      <c r="K108" s="82"/>
      <c r="L108" s="82"/>
      <c r="M108" s="82"/>
      <c r="N108" s="82"/>
      <c r="O108" s="82"/>
      <c r="P108" s="82"/>
      <c r="Q108" s="82"/>
      <c r="R108" s="82"/>
      <c r="S108" s="82"/>
      <c r="T108" s="82"/>
      <c r="U108" s="82"/>
      <c r="V108" s="82"/>
      <c r="W108" s="82"/>
      <c r="X108" s="82"/>
      <c r="Y108" s="82"/>
      <c r="Z108" s="82"/>
      <c r="AA108" s="82"/>
      <c r="AJ108" s="2"/>
    </row>
    <row r="109" spans="1:37" s="14" customFormat="1" ht="15.95" customHeight="1">
      <c r="H109" s="82"/>
      <c r="I109" s="82"/>
      <c r="J109" s="82"/>
      <c r="K109" s="82"/>
      <c r="L109" s="82"/>
      <c r="M109" s="82"/>
      <c r="N109" s="82"/>
      <c r="O109" s="82"/>
      <c r="P109" s="82"/>
      <c r="Q109" s="82"/>
      <c r="R109" s="82"/>
      <c r="S109" s="82"/>
      <c r="T109" s="82"/>
      <c r="U109" s="82"/>
      <c r="V109" s="82"/>
      <c r="W109" s="82"/>
      <c r="X109" s="82"/>
      <c r="Y109" s="82"/>
      <c r="Z109" s="82"/>
      <c r="AA109" s="82"/>
      <c r="AD109" s="32"/>
      <c r="AJ109" s="2"/>
    </row>
    <row r="110" spans="1:37" s="14" customFormat="1" ht="15.95" customHeight="1">
      <c r="D110" s="85"/>
      <c r="E110" s="85"/>
      <c r="F110" s="85"/>
      <c r="H110" s="82"/>
      <c r="I110" s="82"/>
      <c r="J110" s="82"/>
      <c r="K110" s="82"/>
      <c r="L110" s="82"/>
      <c r="M110" s="82"/>
      <c r="N110" s="82"/>
      <c r="O110" s="82"/>
      <c r="P110" s="82"/>
      <c r="Q110" s="82"/>
      <c r="R110" s="82"/>
      <c r="S110" s="82"/>
      <c r="T110" s="82"/>
      <c r="U110" s="82"/>
      <c r="V110" s="82"/>
      <c r="W110" s="82"/>
      <c r="X110" s="82"/>
      <c r="Y110" s="82"/>
      <c r="Z110" s="82"/>
      <c r="AA110" s="82"/>
      <c r="AD110" s="32"/>
      <c r="AJ110" s="2"/>
    </row>
    <row r="111" spans="1:37" s="14" customFormat="1" ht="15.95" customHeight="1">
      <c r="AJ111" s="2"/>
    </row>
    <row r="112" spans="1:37" s="14" customFormat="1" ht="15.95" customHeight="1">
      <c r="AJ112" s="2"/>
    </row>
    <row r="113" spans="1:36" s="14" customFormat="1" ht="15.95" customHeight="1">
      <c r="AB113" s="82"/>
      <c r="AC113" s="82"/>
      <c r="AD113" s="82"/>
      <c r="AJ113" s="2"/>
    </row>
    <row r="114" spans="1:36" s="14" customFormat="1" ht="15.95" customHeight="1">
      <c r="AB114" s="82"/>
      <c r="AC114" s="82"/>
      <c r="AD114" s="82"/>
      <c r="AJ114" s="2"/>
    </row>
    <row r="115" spans="1:36" s="14" customFormat="1" ht="15.95" customHeight="1">
      <c r="AJ115" s="2"/>
    </row>
    <row r="116" spans="1:36" s="14" customFormat="1" ht="15.95" customHeight="1">
      <c r="C116" s="34"/>
      <c r="J116" s="82"/>
      <c r="K116" s="82"/>
      <c r="N116" s="82"/>
      <c r="O116" s="82"/>
      <c r="P116" s="82"/>
      <c r="Q116" s="82"/>
      <c r="R116" s="82"/>
      <c r="S116" s="82"/>
      <c r="AJ116" s="2"/>
    </row>
    <row r="117" spans="1:36" s="14" customFormat="1" ht="15.95" customHeight="1">
      <c r="J117" s="82"/>
      <c r="K117" s="82"/>
      <c r="L117" s="82"/>
      <c r="M117" s="82"/>
      <c r="N117" s="82"/>
      <c r="O117" s="82"/>
      <c r="P117" s="82"/>
      <c r="Q117" s="82"/>
      <c r="R117" s="82"/>
      <c r="S117" s="82"/>
      <c r="AJ117" s="2"/>
    </row>
    <row r="118" spans="1:36" s="14" customFormat="1" ht="15.95" customHeight="1">
      <c r="J118" s="82"/>
      <c r="K118" s="82"/>
      <c r="L118" s="82"/>
      <c r="M118" s="82"/>
      <c r="N118" s="82"/>
      <c r="O118" s="82"/>
      <c r="P118" s="82"/>
      <c r="Q118" s="82"/>
      <c r="R118" s="82"/>
      <c r="S118" s="82"/>
      <c r="AJ118" s="2"/>
    </row>
    <row r="119" spans="1:36" s="14" customFormat="1" ht="15.95" customHeight="1">
      <c r="A119" s="82"/>
      <c r="T119" s="32"/>
      <c r="AJ119" s="2"/>
    </row>
    <row r="120" spans="1:36" s="14" customFormat="1" ht="15.95" customHeight="1">
      <c r="AJ120" s="2"/>
    </row>
    <row r="121" spans="1:36" s="14" customFormat="1" ht="15.95" customHeight="1">
      <c r="AJ121" s="2"/>
    </row>
    <row r="122" spans="1:36" s="14" customFormat="1" ht="15.95" customHeight="1">
      <c r="H122" s="83"/>
      <c r="I122" s="83"/>
      <c r="J122" s="83"/>
      <c r="K122" s="83"/>
      <c r="L122" s="83"/>
      <c r="M122" s="83"/>
      <c r="N122" s="83"/>
      <c r="O122" s="83"/>
      <c r="P122" s="83"/>
      <c r="Q122" s="83"/>
      <c r="R122" s="83"/>
      <c r="S122" s="83"/>
      <c r="T122" s="83"/>
      <c r="U122" s="83"/>
      <c r="V122" s="83"/>
      <c r="W122" s="83"/>
      <c r="X122" s="83"/>
      <c r="Y122" s="83"/>
      <c r="Z122" s="83"/>
      <c r="AA122" s="83"/>
      <c r="AJ122" s="2"/>
    </row>
    <row r="123" spans="1:36" s="14" customFormat="1" ht="15.95" customHeight="1">
      <c r="H123" s="83"/>
      <c r="I123" s="83"/>
      <c r="J123" s="83"/>
      <c r="K123" s="83"/>
      <c r="L123" s="83"/>
      <c r="M123" s="83"/>
      <c r="N123" s="83"/>
      <c r="O123" s="83"/>
      <c r="P123" s="83"/>
      <c r="Q123" s="83"/>
      <c r="R123" s="83"/>
      <c r="S123" s="83"/>
      <c r="T123" s="83"/>
      <c r="U123" s="83"/>
      <c r="V123" s="83"/>
      <c r="W123" s="83"/>
      <c r="X123" s="83"/>
      <c r="Y123" s="83"/>
      <c r="Z123" s="83"/>
      <c r="AA123" s="83"/>
      <c r="AJ123" s="2"/>
    </row>
    <row r="124" spans="1:36" s="14" customFormat="1" ht="15.95" customHeight="1">
      <c r="AJ124" s="2"/>
    </row>
    <row r="125" spans="1:36" s="14" customFormat="1" ht="15.95" customHeight="1">
      <c r="AJ125" s="2"/>
    </row>
    <row r="126" spans="1:36" s="14" customFormat="1" ht="15.95" customHeight="1">
      <c r="A126" s="82"/>
      <c r="H126" s="82"/>
      <c r="I126" s="82"/>
      <c r="J126" s="82"/>
      <c r="K126" s="82"/>
      <c r="L126" s="82"/>
      <c r="M126" s="82"/>
      <c r="N126" s="82"/>
      <c r="O126" s="82"/>
      <c r="P126" s="82"/>
      <c r="Q126" s="82"/>
      <c r="R126" s="82"/>
      <c r="S126" s="82"/>
      <c r="T126" s="82"/>
      <c r="U126" s="82"/>
      <c r="V126" s="82"/>
      <c r="W126" s="82"/>
      <c r="X126" s="82"/>
      <c r="Y126" s="82"/>
      <c r="Z126" s="82"/>
      <c r="AA126" s="82"/>
      <c r="AJ126" s="2"/>
    </row>
    <row r="127" spans="1:36" s="14" customFormat="1" ht="15.95" customHeight="1">
      <c r="H127" s="82"/>
      <c r="I127" s="82"/>
      <c r="J127" s="82"/>
      <c r="K127" s="82"/>
      <c r="L127" s="82"/>
      <c r="M127" s="82"/>
      <c r="N127" s="82"/>
      <c r="O127" s="82"/>
      <c r="P127" s="82"/>
      <c r="Q127" s="82"/>
      <c r="R127" s="82"/>
      <c r="S127" s="82"/>
      <c r="T127" s="82"/>
      <c r="U127" s="82"/>
      <c r="V127" s="82"/>
      <c r="W127" s="82"/>
      <c r="X127" s="82"/>
      <c r="Y127" s="82"/>
      <c r="Z127" s="82"/>
      <c r="AA127" s="82"/>
      <c r="AJ127" s="2"/>
    </row>
    <row r="128" spans="1:36" s="14" customFormat="1" ht="15.95" customHeight="1">
      <c r="H128" s="82"/>
      <c r="I128" s="82"/>
      <c r="J128" s="82"/>
      <c r="K128" s="82"/>
      <c r="L128" s="82"/>
      <c r="M128" s="82"/>
      <c r="N128" s="82"/>
      <c r="O128" s="82"/>
      <c r="P128" s="82"/>
      <c r="Q128" s="82"/>
      <c r="R128" s="82"/>
      <c r="S128" s="82"/>
      <c r="T128" s="82"/>
      <c r="U128" s="82"/>
      <c r="V128" s="82"/>
      <c r="W128" s="82"/>
      <c r="X128" s="82"/>
      <c r="Y128" s="82"/>
      <c r="Z128" s="82"/>
      <c r="AA128" s="82"/>
      <c r="AJ128" s="2"/>
    </row>
    <row r="129" spans="1:36" s="14" customFormat="1" ht="15.95" customHeight="1">
      <c r="H129" s="82"/>
      <c r="I129" s="82"/>
      <c r="J129" s="82"/>
      <c r="K129" s="82"/>
      <c r="L129" s="82"/>
      <c r="M129" s="82"/>
      <c r="N129" s="82"/>
      <c r="O129" s="82"/>
      <c r="P129" s="82"/>
      <c r="Q129" s="82"/>
      <c r="R129" s="82"/>
      <c r="S129" s="82"/>
      <c r="T129" s="82"/>
      <c r="U129" s="82"/>
      <c r="V129" s="82"/>
      <c r="W129" s="82"/>
      <c r="X129" s="82"/>
      <c r="Y129" s="82"/>
      <c r="Z129" s="82"/>
      <c r="AA129" s="82"/>
      <c r="AD129" s="32"/>
      <c r="AJ129" s="2"/>
    </row>
    <row r="130" spans="1:36" s="14" customFormat="1" ht="15.95" customHeight="1">
      <c r="AJ130" s="2"/>
    </row>
    <row r="131" spans="1:36" s="14" customFormat="1" ht="15.95" customHeight="1">
      <c r="AJ131" s="2"/>
    </row>
    <row r="132" spans="1:36" s="14" customFormat="1" ht="15.95" customHeight="1">
      <c r="AJ132" s="2"/>
    </row>
    <row r="133" spans="1:36" s="14" customFormat="1" ht="15.95" customHeight="1">
      <c r="A133" s="82"/>
      <c r="H133" s="82"/>
      <c r="I133" s="82"/>
      <c r="J133" s="82"/>
      <c r="K133" s="82"/>
      <c r="L133" s="82"/>
      <c r="M133" s="82"/>
      <c r="N133" s="82"/>
      <c r="O133" s="82"/>
      <c r="P133" s="82"/>
      <c r="Q133" s="82"/>
      <c r="R133" s="82"/>
      <c r="S133" s="82"/>
      <c r="T133" s="82"/>
      <c r="U133" s="82"/>
      <c r="V133" s="82"/>
      <c r="W133" s="82"/>
      <c r="X133" s="82"/>
      <c r="Y133" s="82"/>
      <c r="Z133" s="82"/>
      <c r="AA133" s="82"/>
      <c r="AJ133" s="2"/>
    </row>
    <row r="134" spans="1:36" s="14" customFormat="1" ht="15.95" customHeight="1">
      <c r="H134" s="82"/>
      <c r="I134" s="82"/>
      <c r="J134" s="82"/>
      <c r="K134" s="82"/>
      <c r="L134" s="82"/>
      <c r="M134" s="82"/>
      <c r="N134" s="82"/>
      <c r="O134" s="82"/>
      <c r="P134" s="82"/>
      <c r="Q134" s="82"/>
      <c r="R134" s="82"/>
      <c r="S134" s="82"/>
      <c r="T134" s="82"/>
      <c r="U134" s="82"/>
      <c r="V134" s="82"/>
      <c r="W134" s="82"/>
      <c r="X134" s="82"/>
      <c r="Y134" s="82"/>
      <c r="Z134" s="82"/>
      <c r="AA134" s="82"/>
      <c r="AJ134" s="2"/>
    </row>
    <row r="135" spans="1:36" s="14" customFormat="1" ht="15.95" customHeight="1">
      <c r="H135" s="82"/>
      <c r="I135" s="82"/>
      <c r="J135" s="82"/>
      <c r="K135" s="82"/>
      <c r="L135" s="82"/>
      <c r="M135" s="82"/>
      <c r="N135" s="82"/>
      <c r="O135" s="82"/>
      <c r="P135" s="82"/>
      <c r="Q135" s="82"/>
      <c r="R135" s="82"/>
      <c r="S135" s="82"/>
      <c r="T135" s="82"/>
      <c r="U135" s="82"/>
      <c r="V135" s="82"/>
      <c r="W135" s="82"/>
      <c r="X135" s="82"/>
      <c r="Y135" s="82"/>
      <c r="Z135" s="82"/>
      <c r="AA135" s="82"/>
      <c r="AJ135" s="2"/>
    </row>
    <row r="136" spans="1:36" s="14" customFormat="1" ht="15.95" customHeight="1">
      <c r="H136" s="82"/>
      <c r="I136" s="82"/>
      <c r="J136" s="82"/>
      <c r="K136" s="82"/>
      <c r="L136" s="82"/>
      <c r="M136" s="82"/>
      <c r="N136" s="82"/>
      <c r="O136" s="82"/>
      <c r="P136" s="82"/>
      <c r="Q136" s="82"/>
      <c r="R136" s="82"/>
      <c r="S136" s="82"/>
      <c r="T136" s="82"/>
      <c r="U136" s="82"/>
      <c r="V136" s="82"/>
      <c r="W136" s="82"/>
      <c r="X136" s="82"/>
      <c r="Y136" s="82"/>
      <c r="Z136" s="82"/>
      <c r="AA136" s="82"/>
      <c r="AD136" s="32"/>
      <c r="AJ136" s="2"/>
    </row>
    <row r="137" spans="1:36" s="14" customFormat="1" ht="15.95" customHeight="1">
      <c r="AJ137" s="2"/>
    </row>
    <row r="138" spans="1:36" s="14" customFormat="1" ht="15.95" customHeight="1">
      <c r="AJ138" s="2"/>
    </row>
    <row r="139" spans="1:36" s="14" customFormat="1" ht="15.95" customHeight="1">
      <c r="AJ139" s="2"/>
    </row>
    <row r="140" spans="1:36" s="14" customFormat="1" ht="15.95" customHeight="1">
      <c r="A140" s="82"/>
      <c r="H140" s="82"/>
      <c r="I140" s="82"/>
      <c r="J140" s="82"/>
      <c r="K140" s="82"/>
      <c r="L140" s="82"/>
      <c r="M140" s="82"/>
      <c r="N140" s="82"/>
      <c r="O140" s="82"/>
      <c r="P140" s="82"/>
      <c r="Q140" s="82"/>
      <c r="R140" s="82"/>
      <c r="S140" s="82"/>
      <c r="T140" s="82"/>
      <c r="U140" s="82"/>
      <c r="V140" s="82"/>
      <c r="W140" s="82"/>
      <c r="X140" s="82"/>
      <c r="Y140" s="82"/>
      <c r="Z140" s="82"/>
      <c r="AA140" s="82"/>
      <c r="AJ140" s="2"/>
    </row>
    <row r="141" spans="1:36" s="14" customFormat="1" ht="15.95" customHeight="1">
      <c r="H141" s="82"/>
      <c r="I141" s="82"/>
      <c r="J141" s="82"/>
      <c r="K141" s="82"/>
      <c r="L141" s="82"/>
      <c r="M141" s="82"/>
      <c r="N141" s="82"/>
      <c r="O141" s="82"/>
      <c r="P141" s="82"/>
      <c r="Q141" s="82"/>
      <c r="R141" s="82"/>
      <c r="S141" s="82"/>
      <c r="T141" s="82"/>
      <c r="U141" s="82"/>
      <c r="V141" s="82"/>
      <c r="W141" s="82"/>
      <c r="X141" s="82"/>
      <c r="Y141" s="82"/>
      <c r="Z141" s="82"/>
      <c r="AA141" s="82"/>
      <c r="AJ141" s="2"/>
    </row>
    <row r="142" spans="1:36" s="14" customFormat="1" ht="15.95" customHeight="1">
      <c r="H142" s="82"/>
      <c r="I142" s="82"/>
      <c r="J142" s="82"/>
      <c r="K142" s="82"/>
      <c r="L142" s="82"/>
      <c r="M142" s="82"/>
      <c r="N142" s="82"/>
      <c r="O142" s="82"/>
      <c r="P142" s="82"/>
      <c r="Q142" s="82"/>
      <c r="R142" s="82"/>
      <c r="S142" s="82"/>
      <c r="T142" s="82"/>
      <c r="U142" s="82"/>
      <c r="V142" s="82"/>
      <c r="W142" s="82"/>
      <c r="X142" s="82"/>
      <c r="Y142" s="82"/>
      <c r="Z142" s="82"/>
      <c r="AA142" s="82"/>
      <c r="AJ142" s="2"/>
    </row>
    <row r="143" spans="1:36" s="14" customFormat="1" ht="15.95" customHeight="1">
      <c r="H143" s="82"/>
      <c r="I143" s="82"/>
      <c r="J143" s="82"/>
      <c r="K143" s="82"/>
      <c r="L143" s="82"/>
      <c r="M143" s="82"/>
      <c r="N143" s="82"/>
      <c r="O143" s="82"/>
      <c r="P143" s="82"/>
      <c r="Q143" s="82"/>
      <c r="R143" s="82"/>
      <c r="S143" s="82"/>
      <c r="T143" s="82"/>
      <c r="U143" s="82"/>
      <c r="V143" s="82"/>
      <c r="W143" s="82"/>
      <c r="X143" s="82"/>
      <c r="Y143" s="82"/>
      <c r="Z143" s="82"/>
      <c r="AA143" s="82"/>
      <c r="AD143" s="32"/>
      <c r="AJ143" s="2"/>
    </row>
    <row r="144" spans="1:36" s="14" customFormat="1" ht="15.95" customHeight="1">
      <c r="AJ144" s="2"/>
    </row>
    <row r="145" spans="1:42" s="14" customFormat="1" ht="15.95" customHeight="1">
      <c r="AJ145" s="2"/>
    </row>
    <row r="146" spans="1:42" s="14" customFormat="1" ht="15.95" customHeight="1">
      <c r="AJ146" s="2"/>
    </row>
    <row r="147" spans="1:42" s="14" customFormat="1" ht="15.95" customHeight="1">
      <c r="A147" s="82"/>
      <c r="H147" s="82"/>
      <c r="I147" s="82"/>
      <c r="J147" s="82"/>
      <c r="K147" s="82"/>
      <c r="L147" s="82"/>
      <c r="M147" s="82"/>
      <c r="N147" s="82"/>
      <c r="O147" s="82"/>
      <c r="P147" s="82"/>
      <c r="Q147" s="82"/>
      <c r="R147" s="82"/>
      <c r="S147" s="82"/>
      <c r="T147" s="82"/>
      <c r="U147" s="82"/>
      <c r="V147" s="82"/>
      <c r="W147" s="82"/>
      <c r="X147" s="82"/>
      <c r="Y147" s="82"/>
      <c r="Z147" s="82"/>
      <c r="AA147" s="82"/>
      <c r="AJ147" s="2"/>
    </row>
    <row r="148" spans="1:42" s="14" customFormat="1" ht="15.95" customHeight="1">
      <c r="H148" s="82"/>
      <c r="I148" s="82"/>
      <c r="J148" s="82"/>
      <c r="K148" s="82"/>
      <c r="L148" s="82"/>
      <c r="M148" s="82"/>
      <c r="N148" s="82"/>
      <c r="O148" s="82"/>
      <c r="P148" s="82"/>
      <c r="Q148" s="82"/>
      <c r="R148" s="82"/>
      <c r="S148" s="82"/>
      <c r="T148" s="82"/>
      <c r="U148" s="82"/>
      <c r="V148" s="82"/>
      <c r="W148" s="82"/>
      <c r="X148" s="82"/>
      <c r="Y148" s="82"/>
      <c r="Z148" s="82"/>
      <c r="AA148" s="82"/>
      <c r="AJ148" s="2"/>
    </row>
    <row r="149" spans="1:42" s="14" customFormat="1" ht="15.95" customHeight="1">
      <c r="H149" s="82"/>
      <c r="I149" s="82"/>
      <c r="J149" s="82"/>
      <c r="K149" s="82"/>
      <c r="L149" s="82"/>
      <c r="M149" s="82"/>
      <c r="N149" s="82"/>
      <c r="O149" s="82"/>
      <c r="P149" s="82"/>
      <c r="Q149" s="82"/>
      <c r="R149" s="82"/>
      <c r="S149" s="82"/>
      <c r="T149" s="82"/>
      <c r="U149" s="82"/>
      <c r="V149" s="82"/>
      <c r="W149" s="82"/>
      <c r="X149" s="82"/>
      <c r="Y149" s="82"/>
      <c r="Z149" s="82"/>
      <c r="AA149" s="82"/>
      <c r="AJ149" s="2"/>
    </row>
    <row r="150" spans="1:42" s="14" customFormat="1" ht="15.95" customHeight="1">
      <c r="H150" s="82"/>
      <c r="I150" s="82"/>
      <c r="J150" s="82"/>
      <c r="K150" s="82"/>
      <c r="L150" s="82"/>
      <c r="M150" s="82"/>
      <c r="N150" s="82"/>
      <c r="O150" s="82"/>
      <c r="P150" s="82"/>
      <c r="Q150" s="82"/>
      <c r="R150" s="82"/>
      <c r="S150" s="82"/>
      <c r="T150" s="82"/>
      <c r="U150" s="82"/>
      <c r="V150" s="82"/>
      <c r="W150" s="82"/>
      <c r="X150" s="82"/>
      <c r="Y150" s="82"/>
      <c r="Z150" s="82"/>
      <c r="AA150" s="82"/>
      <c r="AD150" s="32"/>
      <c r="AJ150" s="2"/>
    </row>
    <row r="151" spans="1:42" s="14" customFormat="1" ht="15.95" customHeight="1">
      <c r="AH151" s="2"/>
      <c r="AI151" s="2"/>
      <c r="AJ151" s="2"/>
    </row>
    <row r="152" spans="1:42" s="14" customFormat="1" ht="15.95" customHeight="1">
      <c r="AH152" s="2"/>
      <c r="AI152" s="2"/>
      <c r="AJ152" s="2"/>
    </row>
    <row r="153" spans="1:42" s="14" customFormat="1" ht="15.95" customHeight="1">
      <c r="AG153" s="2"/>
      <c r="AH153" s="2"/>
      <c r="AI153" s="2"/>
      <c r="AJ153" s="2"/>
    </row>
    <row r="154" spans="1:42" s="14" customFormat="1" ht="15.95" customHeight="1">
      <c r="A154" s="82"/>
      <c r="H154" s="82"/>
      <c r="I154" s="82"/>
      <c r="J154" s="82"/>
      <c r="K154" s="82"/>
      <c r="L154" s="82"/>
      <c r="M154" s="82"/>
      <c r="N154" s="82"/>
      <c r="O154" s="82"/>
      <c r="P154" s="82"/>
      <c r="Q154" s="82"/>
      <c r="R154" s="82"/>
      <c r="S154" s="82"/>
      <c r="T154" s="82"/>
      <c r="U154" s="82"/>
      <c r="V154" s="82"/>
      <c r="W154" s="82"/>
      <c r="X154" s="82"/>
      <c r="Y154" s="82"/>
      <c r="Z154" s="82"/>
      <c r="AA154" s="82"/>
      <c r="AG154" s="2"/>
      <c r="AH154" s="2"/>
      <c r="AI154" s="2"/>
      <c r="AJ154" s="2"/>
    </row>
    <row r="155" spans="1:42" s="14" customFormat="1" ht="15.95" customHeight="1">
      <c r="H155" s="82"/>
      <c r="I155" s="82"/>
      <c r="J155" s="82"/>
      <c r="K155" s="82"/>
      <c r="L155" s="82"/>
      <c r="M155" s="82"/>
      <c r="N155" s="82"/>
      <c r="O155" s="82"/>
      <c r="P155" s="82"/>
      <c r="Q155" s="82"/>
      <c r="R155" s="82"/>
      <c r="S155" s="82"/>
      <c r="T155" s="82"/>
      <c r="U155" s="82"/>
      <c r="V155" s="82"/>
      <c r="W155" s="82"/>
      <c r="X155" s="82"/>
      <c r="Y155" s="82"/>
      <c r="Z155" s="82"/>
      <c r="AA155" s="82"/>
      <c r="AG155" s="2"/>
      <c r="AH155" s="2"/>
      <c r="AI155" s="2"/>
      <c r="AJ155" s="2"/>
    </row>
    <row r="156" spans="1:42" s="14" customFormat="1" ht="15.95" customHeight="1">
      <c r="H156" s="82"/>
      <c r="I156" s="82"/>
      <c r="J156" s="82"/>
      <c r="K156" s="82"/>
      <c r="L156" s="82"/>
      <c r="M156" s="82"/>
      <c r="N156" s="82"/>
      <c r="O156" s="82"/>
      <c r="P156" s="82"/>
      <c r="Q156" s="82"/>
      <c r="R156" s="82"/>
      <c r="S156" s="82"/>
      <c r="T156" s="82"/>
      <c r="U156" s="82"/>
      <c r="V156" s="82"/>
      <c r="W156" s="82"/>
      <c r="X156" s="82"/>
      <c r="Y156" s="82"/>
      <c r="Z156" s="82"/>
      <c r="AA156" s="82"/>
      <c r="AG156" s="2"/>
      <c r="AH156" s="2"/>
      <c r="AI156" s="2"/>
      <c r="AJ156" s="2"/>
      <c r="AK156" s="2"/>
      <c r="AL156" s="2"/>
    </row>
    <row r="157" spans="1:42" s="14" customFormat="1" ht="15.95" customHeight="1">
      <c r="H157" s="82"/>
      <c r="I157" s="82"/>
      <c r="J157" s="82"/>
      <c r="K157" s="82"/>
      <c r="L157" s="82"/>
      <c r="M157" s="82"/>
      <c r="N157" s="82"/>
      <c r="O157" s="82"/>
      <c r="P157" s="82"/>
      <c r="Q157" s="82"/>
      <c r="R157" s="82"/>
      <c r="S157" s="82"/>
      <c r="T157" s="82"/>
      <c r="U157" s="82"/>
      <c r="V157" s="82"/>
      <c r="W157" s="82"/>
      <c r="X157" s="82"/>
      <c r="Y157" s="82"/>
      <c r="Z157" s="82"/>
      <c r="AA157" s="82"/>
      <c r="AD157" s="32"/>
      <c r="AG157" s="2"/>
      <c r="AH157" s="2"/>
      <c r="AI157" s="2"/>
      <c r="AJ157" s="2"/>
      <c r="AK157" s="2"/>
      <c r="AL157" s="2"/>
      <c r="AM157" s="2"/>
      <c r="AN157" s="2"/>
    </row>
    <row r="158" spans="1:42" s="14" customFormat="1" ht="15.95" customHeight="1">
      <c r="AG158" s="2"/>
      <c r="AH158" s="2"/>
      <c r="AI158" s="2"/>
      <c r="AJ158" s="2"/>
      <c r="AK158" s="2"/>
      <c r="AL158" s="2"/>
      <c r="AM158" s="2"/>
      <c r="AN158" s="2"/>
    </row>
    <row r="159" spans="1:42" s="14" customFormat="1" ht="15.95" customHeight="1">
      <c r="AG159" s="2"/>
      <c r="AH159" s="2"/>
      <c r="AI159" s="2"/>
      <c r="AJ159" s="2"/>
      <c r="AK159" s="2"/>
      <c r="AL159" s="2"/>
      <c r="AM159" s="2"/>
      <c r="AN159" s="2"/>
      <c r="AO159" s="2"/>
      <c r="AP159" s="2"/>
    </row>
    <row r="160" spans="1:42" s="14" customFormat="1" ht="15.95" customHeight="1">
      <c r="AG160" s="2"/>
      <c r="AH160" s="2"/>
      <c r="AI160" s="2"/>
      <c r="AJ160" s="2"/>
      <c r="AK160" s="2"/>
      <c r="AL160" s="2"/>
      <c r="AM160" s="2"/>
      <c r="AN160" s="2"/>
      <c r="AO160" s="2"/>
      <c r="AP160" s="2"/>
    </row>
    <row r="161" spans="1:45" s="14" customFormat="1" ht="15.95" customHeight="1">
      <c r="AG161" s="2"/>
      <c r="AH161" s="2"/>
      <c r="AI161" s="2"/>
      <c r="AJ161" s="2"/>
      <c r="AK161" s="2"/>
      <c r="AL161" s="2"/>
      <c r="AM161" s="2"/>
      <c r="AN161" s="2"/>
      <c r="AO161" s="2"/>
      <c r="AP161" s="2"/>
      <c r="AQ161" s="2"/>
      <c r="AR161" s="2"/>
      <c r="AS161" s="2"/>
    </row>
    <row r="162" spans="1:45" s="14" customFormat="1" ht="15.95" customHeight="1">
      <c r="AG162" s="2"/>
      <c r="AH162" s="2"/>
      <c r="AI162" s="2"/>
      <c r="AJ162" s="2"/>
      <c r="AK162" s="2"/>
      <c r="AL162" s="2"/>
      <c r="AM162" s="2"/>
      <c r="AN162" s="2"/>
      <c r="AO162" s="2"/>
      <c r="AP162" s="2"/>
      <c r="AQ162" s="2"/>
      <c r="AR162" s="2"/>
      <c r="AS162" s="2"/>
    </row>
    <row r="164" spans="1:45" ht="15.9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sheetData>
  <mergeCells count="110">
    <mergeCell ref="AC69:AE69"/>
    <mergeCell ref="S66:T67"/>
    <mergeCell ref="S77:T78"/>
    <mergeCell ref="P77:R78"/>
    <mergeCell ref="C48:C49"/>
    <mergeCell ref="D48:F49"/>
    <mergeCell ref="G48:G49"/>
    <mergeCell ref="D74:F74"/>
    <mergeCell ref="C78:G78"/>
    <mergeCell ref="D65:F65"/>
    <mergeCell ref="C66:G66"/>
    <mergeCell ref="D63:F63"/>
    <mergeCell ref="C64:G64"/>
    <mergeCell ref="C67:G67"/>
    <mergeCell ref="K66:L66"/>
    <mergeCell ref="K67:L67"/>
    <mergeCell ref="P66:R67"/>
    <mergeCell ref="H66:J66"/>
    <mergeCell ref="C77:G77"/>
    <mergeCell ref="AC35:AE35"/>
    <mergeCell ref="K59:R59"/>
    <mergeCell ref="B57:AD57"/>
    <mergeCell ref="D46:F46"/>
    <mergeCell ref="D34:F34"/>
    <mergeCell ref="C47:G47"/>
    <mergeCell ref="D36:F36"/>
    <mergeCell ref="C68:G68"/>
    <mergeCell ref="AC45:AE45"/>
    <mergeCell ref="C43:G43"/>
    <mergeCell ref="C38:C39"/>
    <mergeCell ref="H67:J67"/>
    <mergeCell ref="M66:O67"/>
    <mergeCell ref="D35:F35"/>
    <mergeCell ref="A53:AE53"/>
    <mergeCell ref="D59:G59"/>
    <mergeCell ref="D38:F39"/>
    <mergeCell ref="G38:G39"/>
    <mergeCell ref="D44:F44"/>
    <mergeCell ref="D45:F45"/>
    <mergeCell ref="AC80:AE80"/>
    <mergeCell ref="H89:J89"/>
    <mergeCell ref="K89:L89"/>
    <mergeCell ref="D85:F85"/>
    <mergeCell ref="D87:F87"/>
    <mergeCell ref="S88:T89"/>
    <mergeCell ref="C86:G86"/>
    <mergeCell ref="H88:J88"/>
    <mergeCell ref="K88:L88"/>
    <mergeCell ref="C89:G89"/>
    <mergeCell ref="M88:O89"/>
    <mergeCell ref="C88:G88"/>
    <mergeCell ref="P88:R89"/>
    <mergeCell ref="C80:G81"/>
    <mergeCell ref="C102:G103"/>
    <mergeCell ref="AC102:AE102"/>
    <mergeCell ref="C101:G101"/>
    <mergeCell ref="C90:G90"/>
    <mergeCell ref="C91:G92"/>
    <mergeCell ref="M99:O100"/>
    <mergeCell ref="C100:G100"/>
    <mergeCell ref="H100:J100"/>
    <mergeCell ref="K100:L100"/>
    <mergeCell ref="D98:F98"/>
    <mergeCell ref="C99:G99"/>
    <mergeCell ref="H99:J99"/>
    <mergeCell ref="K99:L99"/>
    <mergeCell ref="D96:F96"/>
    <mergeCell ref="C97:G97"/>
    <mergeCell ref="AC91:AE91"/>
    <mergeCell ref="P99:R100"/>
    <mergeCell ref="S99:T100"/>
    <mergeCell ref="M33:P33"/>
    <mergeCell ref="M43:P43"/>
    <mergeCell ref="C17:G17"/>
    <mergeCell ref="C18:C19"/>
    <mergeCell ref="D26:F26"/>
    <mergeCell ref="C27:G27"/>
    <mergeCell ref="C28:C29"/>
    <mergeCell ref="C37:G37"/>
    <mergeCell ref="C79:G79"/>
    <mergeCell ref="D76:F76"/>
    <mergeCell ref="C75:G75"/>
    <mergeCell ref="M77:O78"/>
    <mergeCell ref="C33:G33"/>
    <mergeCell ref="C69:G70"/>
    <mergeCell ref="H78:J78"/>
    <mergeCell ref="K78:L78"/>
    <mergeCell ref="H77:J77"/>
    <mergeCell ref="K77:L77"/>
    <mergeCell ref="AC25:AE25"/>
    <mergeCell ref="D28:F29"/>
    <mergeCell ref="G28:G29"/>
    <mergeCell ref="A1:AE1"/>
    <mergeCell ref="D24:F24"/>
    <mergeCell ref="D14:F14"/>
    <mergeCell ref="D15:F15"/>
    <mergeCell ref="D18:F19"/>
    <mergeCell ref="AB2:AD2"/>
    <mergeCell ref="AC15:AE15"/>
    <mergeCell ref="D16:F16"/>
    <mergeCell ref="D8:G8"/>
    <mergeCell ref="A4:AE4"/>
    <mergeCell ref="K6:U6"/>
    <mergeCell ref="M13:P13"/>
    <mergeCell ref="M23:P23"/>
    <mergeCell ref="G18:G19"/>
    <mergeCell ref="C23:G23"/>
    <mergeCell ref="D25:F25"/>
    <mergeCell ref="K8:R8"/>
    <mergeCell ref="C13:G13"/>
  </mergeCells>
  <phoneticPr fontId="3"/>
  <conditionalFormatting sqref="AH14">
    <cfRule type="expression" dxfId="3" priority="5">
      <formula>$C$29=1</formula>
    </cfRule>
  </conditionalFormatting>
  <conditionalFormatting sqref="AH24">
    <cfRule type="expression" dxfId="2" priority="3">
      <formula>$C$29=1</formula>
    </cfRule>
  </conditionalFormatting>
  <conditionalFormatting sqref="AH34">
    <cfRule type="expression" dxfId="1" priority="2">
      <formula>$C$29=1</formula>
    </cfRule>
  </conditionalFormatting>
  <conditionalFormatting sqref="AH44">
    <cfRule type="expression" dxfId="0" priority="1">
      <formula>$C$29=1</formula>
    </cfRule>
  </conditionalFormatting>
  <dataValidations count="1">
    <dataValidation type="list" allowBlank="1" showInputMessage="1" showErrorMessage="1" sqref="AI13 AI23 AI33 AI43" xr:uid="{C40AD0D7-FC41-4CE1-9933-A4FE967D52A9}">
      <formula1>役員名</formula1>
    </dataValidation>
  </dataValidations>
  <hyperlinks>
    <hyperlink ref="AK15" r:id="rId1" xr:uid="{2C37AB3F-303A-4EF1-A377-6FD46CFB33D3}"/>
    <hyperlink ref="AK14" r:id="rId2" display="https://www.j-lis.go.jp/spd/code-address/jititai-code.html" xr:uid="{8BAC4EB8-D490-411D-89CB-C1CD1FA6F4D4}"/>
    <hyperlink ref="AK65" r:id="rId3" xr:uid="{1D3838A5-7343-4EC1-ACFD-05BA970F85CE}"/>
    <hyperlink ref="AK64" r:id="rId4" display="https://www.j-lis.go.jp/spd/code-address/jititai-code.html" xr:uid="{0C890336-6FA0-4133-91E4-C2C706DC6D6F}"/>
  </hyperlinks>
  <printOptions horizontalCentered="1"/>
  <pageMargins left="0.39370078740157483" right="0.39370078740157483" top="0.19685039370078741" bottom="0.19685039370078741" header="0" footer="0"/>
  <pageSetup paperSize="9" orientation="portrait" blackAndWhite="1" horizontalDpi="300" verticalDpi="300" r:id="rId5"/>
  <headerFooter alignWithMargins="0">
    <oddHeader>&amp;R&amp;"Meiryo UI,標準"&amp;6近_R7版</oddHead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98-8AB0-4BC6-9AAE-A17A53786CED}">
  <sheetPr>
    <pageSetUpPr fitToPage="1"/>
  </sheetPr>
  <dimension ref="A1:Q31"/>
  <sheetViews>
    <sheetView zoomScale="85" zoomScaleNormal="85" zoomScaleSheetLayoutView="100" workbookViewId="0">
      <selection activeCell="S18" sqref="S18"/>
    </sheetView>
  </sheetViews>
  <sheetFormatPr defaultColWidth="9" defaultRowHeight="20.100000000000001" customHeight="1"/>
  <cols>
    <col min="1" max="1" width="3.625" style="37" customWidth="1"/>
    <col min="2" max="2" width="1.625" style="37" customWidth="1"/>
    <col min="3" max="3" width="8.625" style="37" customWidth="1"/>
    <col min="4" max="4" width="1.625" style="37" customWidth="1"/>
    <col min="5" max="6" width="3.625" style="37" customWidth="1"/>
    <col min="7" max="7" width="17.625" style="37" customWidth="1"/>
    <col min="8" max="8" width="14.625" style="37" customWidth="1"/>
    <col min="9" max="9" width="1.625" style="37" customWidth="1"/>
    <col min="10" max="10" width="8.625" style="37" customWidth="1"/>
    <col min="11" max="11" width="1.625" style="37" customWidth="1"/>
    <col min="12" max="12" width="17.625" style="37" customWidth="1"/>
    <col min="13" max="14" width="3.625" style="37" customWidth="1"/>
    <col min="15" max="15" width="0.5" style="37" customWidth="1"/>
    <col min="16" max="16" width="3.25" style="37" customWidth="1"/>
    <col min="17" max="17" width="15.75" style="37" customWidth="1"/>
    <col min="18" max="16384" width="9" style="37"/>
  </cols>
  <sheetData>
    <row r="1" spans="1:17" ht="20.100000000000001" customHeight="1">
      <c r="A1" s="430" t="s">
        <v>46</v>
      </c>
      <c r="B1" s="430"/>
      <c r="C1" s="430"/>
      <c r="D1" s="430"/>
      <c r="E1" s="430"/>
      <c r="F1" s="430"/>
      <c r="G1" s="430"/>
      <c r="H1" s="430"/>
      <c r="I1" s="430"/>
      <c r="J1" s="430"/>
      <c r="K1" s="430"/>
      <c r="L1" s="430"/>
      <c r="M1" s="430"/>
      <c r="N1" s="430"/>
      <c r="P1" s="214"/>
    </row>
    <row r="2" spans="1:17" ht="24.95" customHeight="1">
      <c r="B2" s="431" t="s">
        <v>322</v>
      </c>
      <c r="C2" s="431"/>
      <c r="D2" s="431"/>
      <c r="E2" s="431"/>
      <c r="F2" s="431"/>
      <c r="G2" s="431"/>
      <c r="H2" s="431"/>
      <c r="I2" s="431"/>
      <c r="J2" s="431"/>
      <c r="K2" s="431"/>
      <c r="L2" s="431"/>
      <c r="M2" s="431"/>
      <c r="P2" s="214"/>
    </row>
    <row r="3" spans="1:17" ht="24.95" customHeight="1">
      <c r="B3" s="432" t="s">
        <v>323</v>
      </c>
      <c r="C3" s="432"/>
      <c r="D3" s="432"/>
      <c r="E3" s="432"/>
      <c r="F3" s="432"/>
      <c r="G3" s="432"/>
      <c r="H3" s="432"/>
      <c r="I3" s="432"/>
      <c r="J3" s="432"/>
      <c r="K3" s="432"/>
      <c r="L3" s="432"/>
      <c r="M3" s="432"/>
      <c r="P3" s="214"/>
      <c r="Q3" s="267" t="s">
        <v>553</v>
      </c>
    </row>
    <row r="4" spans="1:17" ht="15" customHeight="1">
      <c r="B4" s="433"/>
      <c r="C4" s="435" t="s">
        <v>142</v>
      </c>
      <c r="D4" s="437"/>
      <c r="E4" s="439"/>
      <c r="F4" s="440"/>
      <c r="G4" s="440"/>
      <c r="H4" s="440"/>
      <c r="I4" s="440"/>
      <c r="J4" s="440"/>
      <c r="K4" s="440"/>
      <c r="L4" s="440"/>
      <c r="M4" s="441"/>
      <c r="P4" s="214"/>
    </row>
    <row r="5" spans="1:17" ht="35.1" customHeight="1">
      <c r="B5" s="434"/>
      <c r="C5" s="436"/>
      <c r="D5" s="438"/>
      <c r="E5" s="442"/>
      <c r="F5" s="443"/>
      <c r="G5" s="443"/>
      <c r="H5" s="443"/>
      <c r="I5" s="443"/>
      <c r="J5" s="443"/>
      <c r="K5" s="443"/>
      <c r="L5" s="443"/>
      <c r="M5" s="444"/>
      <c r="P5" s="214"/>
    </row>
    <row r="6" spans="1:17" ht="50.1" customHeight="1">
      <c r="B6" s="40"/>
      <c r="C6" s="39" t="s">
        <v>141</v>
      </c>
      <c r="D6" s="38"/>
      <c r="E6" s="445"/>
      <c r="F6" s="446"/>
      <c r="G6" s="446"/>
      <c r="H6" s="447"/>
      <c r="I6" s="40"/>
      <c r="J6" s="39" t="s">
        <v>38</v>
      </c>
      <c r="K6" s="38"/>
      <c r="L6" s="448"/>
      <c r="M6" s="449"/>
      <c r="P6" s="214"/>
    </row>
    <row r="7" spans="1:17" ht="30" customHeight="1">
      <c r="B7" s="433"/>
      <c r="C7" s="437" t="s">
        <v>140</v>
      </c>
      <c r="D7" s="452"/>
      <c r="E7" s="455" t="s">
        <v>324</v>
      </c>
      <c r="F7" s="456"/>
      <c r="G7" s="457"/>
      <c r="H7" s="455" t="s">
        <v>138</v>
      </c>
      <c r="I7" s="456"/>
      <c r="J7" s="456"/>
      <c r="K7" s="456"/>
      <c r="L7" s="456"/>
      <c r="M7" s="457"/>
      <c r="P7" s="214"/>
    </row>
    <row r="8" spans="1:17" ht="24.95" customHeight="1">
      <c r="B8" s="450"/>
      <c r="C8" s="451"/>
      <c r="D8" s="453"/>
      <c r="E8" s="87" t="s">
        <v>137</v>
      </c>
      <c r="F8" s="437" t="str">
        <f t="shared" ref="F8:F27" si="0">IF(Q8="","　　　　年　　月　　日",DBCS(TEXT(Q8,"ggge年m月d日")))</f>
        <v>　　　　年　　月　　日</v>
      </c>
      <c r="G8" s="452"/>
      <c r="H8" s="458"/>
      <c r="I8" s="459"/>
      <c r="J8" s="459"/>
      <c r="K8" s="459"/>
      <c r="L8" s="459"/>
      <c r="M8" s="460"/>
      <c r="P8" s="214" t="s">
        <v>137</v>
      </c>
      <c r="Q8" s="215"/>
    </row>
    <row r="9" spans="1:17" ht="24.95" customHeight="1">
      <c r="B9" s="450"/>
      <c r="C9" s="451"/>
      <c r="D9" s="453"/>
      <c r="E9" s="88" t="s">
        <v>136</v>
      </c>
      <c r="F9" s="438" t="str">
        <f t="shared" si="0"/>
        <v>　　　　年　　月　　日</v>
      </c>
      <c r="G9" s="454"/>
      <c r="H9" s="461"/>
      <c r="I9" s="462"/>
      <c r="J9" s="462"/>
      <c r="K9" s="462"/>
      <c r="L9" s="462"/>
      <c r="M9" s="463"/>
      <c r="P9" s="214" t="s">
        <v>136</v>
      </c>
      <c r="Q9" s="216"/>
    </row>
    <row r="10" spans="1:17" ht="24.95" customHeight="1">
      <c r="B10" s="450"/>
      <c r="C10" s="451"/>
      <c r="D10" s="453"/>
      <c r="E10" s="87" t="s">
        <v>137</v>
      </c>
      <c r="F10" s="437" t="str">
        <f t="shared" si="0"/>
        <v>　　　　年　　月　　日</v>
      </c>
      <c r="G10" s="452"/>
      <c r="H10" s="464"/>
      <c r="I10" s="465"/>
      <c r="J10" s="465"/>
      <c r="K10" s="465"/>
      <c r="L10" s="465"/>
      <c r="M10" s="466"/>
      <c r="P10" s="214" t="s">
        <v>137</v>
      </c>
      <c r="Q10" s="215"/>
    </row>
    <row r="11" spans="1:17" ht="24.95" customHeight="1">
      <c r="B11" s="450"/>
      <c r="C11" s="451"/>
      <c r="D11" s="453"/>
      <c r="E11" s="88" t="s">
        <v>136</v>
      </c>
      <c r="F11" s="438" t="str">
        <f t="shared" si="0"/>
        <v>　　　　年　　月　　日</v>
      </c>
      <c r="G11" s="454"/>
      <c r="H11" s="445"/>
      <c r="I11" s="467"/>
      <c r="J11" s="467"/>
      <c r="K11" s="467"/>
      <c r="L11" s="467"/>
      <c r="M11" s="468"/>
      <c r="P11" s="214" t="s">
        <v>136</v>
      </c>
      <c r="Q11" s="216"/>
    </row>
    <row r="12" spans="1:17" ht="24.95" customHeight="1">
      <c r="B12" s="450"/>
      <c r="C12" s="451"/>
      <c r="D12" s="453"/>
      <c r="E12" s="87" t="s">
        <v>137</v>
      </c>
      <c r="F12" s="437" t="str">
        <f t="shared" si="0"/>
        <v>　　　　年　　月　　日</v>
      </c>
      <c r="G12" s="452"/>
      <c r="H12" s="458"/>
      <c r="I12" s="459"/>
      <c r="J12" s="459"/>
      <c r="K12" s="459"/>
      <c r="L12" s="459"/>
      <c r="M12" s="460"/>
      <c r="P12" s="214" t="s">
        <v>137</v>
      </c>
      <c r="Q12" s="215"/>
    </row>
    <row r="13" spans="1:17" ht="24.95" customHeight="1">
      <c r="B13" s="450"/>
      <c r="C13" s="451"/>
      <c r="D13" s="453"/>
      <c r="E13" s="88" t="s">
        <v>136</v>
      </c>
      <c r="F13" s="438" t="str">
        <f t="shared" si="0"/>
        <v>　　　　年　　月　　日</v>
      </c>
      <c r="G13" s="454"/>
      <c r="H13" s="461"/>
      <c r="I13" s="462"/>
      <c r="J13" s="462"/>
      <c r="K13" s="462"/>
      <c r="L13" s="462"/>
      <c r="M13" s="463"/>
      <c r="P13" s="214" t="s">
        <v>136</v>
      </c>
      <c r="Q13" s="216"/>
    </row>
    <row r="14" spans="1:17" ht="24.95" customHeight="1">
      <c r="B14" s="450"/>
      <c r="C14" s="451"/>
      <c r="D14" s="453"/>
      <c r="E14" s="87" t="s">
        <v>137</v>
      </c>
      <c r="F14" s="437" t="str">
        <f t="shared" si="0"/>
        <v>　　　　年　　月　　日</v>
      </c>
      <c r="G14" s="452"/>
      <c r="H14" s="464"/>
      <c r="I14" s="465"/>
      <c r="J14" s="465"/>
      <c r="K14" s="465"/>
      <c r="L14" s="465"/>
      <c r="M14" s="466"/>
      <c r="P14" s="214" t="s">
        <v>137</v>
      </c>
      <c r="Q14" s="215"/>
    </row>
    <row r="15" spans="1:17" ht="24.95" customHeight="1">
      <c r="B15" s="450"/>
      <c r="C15" s="451"/>
      <c r="D15" s="453"/>
      <c r="E15" s="88" t="s">
        <v>136</v>
      </c>
      <c r="F15" s="438" t="str">
        <f t="shared" si="0"/>
        <v>　　　　年　　月　　日</v>
      </c>
      <c r="G15" s="454"/>
      <c r="H15" s="445"/>
      <c r="I15" s="467"/>
      <c r="J15" s="467"/>
      <c r="K15" s="467"/>
      <c r="L15" s="467"/>
      <c r="M15" s="468"/>
      <c r="P15" s="214" t="s">
        <v>136</v>
      </c>
      <c r="Q15" s="216"/>
    </row>
    <row r="16" spans="1:17" ht="24.95" customHeight="1">
      <c r="B16" s="450"/>
      <c r="C16" s="451"/>
      <c r="D16" s="453"/>
      <c r="E16" s="87" t="s">
        <v>137</v>
      </c>
      <c r="F16" s="437" t="str">
        <f t="shared" si="0"/>
        <v>　　　　年　　月　　日</v>
      </c>
      <c r="G16" s="452"/>
      <c r="H16" s="458"/>
      <c r="I16" s="459"/>
      <c r="J16" s="459"/>
      <c r="K16" s="459"/>
      <c r="L16" s="459"/>
      <c r="M16" s="460"/>
      <c r="P16" s="214" t="s">
        <v>137</v>
      </c>
      <c r="Q16" s="215"/>
    </row>
    <row r="17" spans="2:17" ht="24.95" customHeight="1">
      <c r="B17" s="450"/>
      <c r="C17" s="451"/>
      <c r="D17" s="453"/>
      <c r="E17" s="88" t="s">
        <v>136</v>
      </c>
      <c r="F17" s="438" t="str">
        <f t="shared" si="0"/>
        <v>　　　　年　　月　　日</v>
      </c>
      <c r="G17" s="454"/>
      <c r="H17" s="461"/>
      <c r="I17" s="462"/>
      <c r="J17" s="462"/>
      <c r="K17" s="462"/>
      <c r="L17" s="462"/>
      <c r="M17" s="463"/>
      <c r="P17" s="214" t="s">
        <v>136</v>
      </c>
      <c r="Q17" s="216"/>
    </row>
    <row r="18" spans="2:17" ht="24.95" customHeight="1">
      <c r="B18" s="450"/>
      <c r="C18" s="451"/>
      <c r="D18" s="453"/>
      <c r="E18" s="87" t="s">
        <v>137</v>
      </c>
      <c r="F18" s="437" t="str">
        <f t="shared" si="0"/>
        <v>　　　　年　　月　　日</v>
      </c>
      <c r="G18" s="452"/>
      <c r="H18" s="464"/>
      <c r="I18" s="465"/>
      <c r="J18" s="465"/>
      <c r="K18" s="465"/>
      <c r="L18" s="465"/>
      <c r="M18" s="466"/>
      <c r="P18" s="214" t="s">
        <v>137</v>
      </c>
      <c r="Q18" s="215"/>
    </row>
    <row r="19" spans="2:17" ht="24.95" customHeight="1">
      <c r="B19" s="450"/>
      <c r="C19" s="451"/>
      <c r="D19" s="453"/>
      <c r="E19" s="88" t="s">
        <v>136</v>
      </c>
      <c r="F19" s="438" t="str">
        <f t="shared" si="0"/>
        <v>　　　　年　　月　　日</v>
      </c>
      <c r="G19" s="454"/>
      <c r="H19" s="445"/>
      <c r="I19" s="467"/>
      <c r="J19" s="467"/>
      <c r="K19" s="467"/>
      <c r="L19" s="467"/>
      <c r="M19" s="468"/>
      <c r="P19" s="214" t="s">
        <v>136</v>
      </c>
      <c r="Q19" s="216"/>
    </row>
    <row r="20" spans="2:17" ht="24.95" customHeight="1">
      <c r="B20" s="450"/>
      <c r="C20" s="451"/>
      <c r="D20" s="453"/>
      <c r="E20" s="87" t="s">
        <v>137</v>
      </c>
      <c r="F20" s="437" t="str">
        <f t="shared" si="0"/>
        <v>　　　　年　　月　　日</v>
      </c>
      <c r="G20" s="452"/>
      <c r="H20" s="458"/>
      <c r="I20" s="459"/>
      <c r="J20" s="459"/>
      <c r="K20" s="459"/>
      <c r="L20" s="459"/>
      <c r="M20" s="460"/>
      <c r="P20" s="214" t="s">
        <v>137</v>
      </c>
      <c r="Q20" s="215"/>
    </row>
    <row r="21" spans="2:17" ht="24.95" customHeight="1">
      <c r="B21" s="450"/>
      <c r="C21" s="451"/>
      <c r="D21" s="453"/>
      <c r="E21" s="88" t="s">
        <v>136</v>
      </c>
      <c r="F21" s="438" t="str">
        <f t="shared" si="0"/>
        <v>　　　　年　　月　　日</v>
      </c>
      <c r="G21" s="454"/>
      <c r="H21" s="461"/>
      <c r="I21" s="462"/>
      <c r="J21" s="462"/>
      <c r="K21" s="462"/>
      <c r="L21" s="462"/>
      <c r="M21" s="463"/>
      <c r="P21" s="214" t="s">
        <v>136</v>
      </c>
      <c r="Q21" s="216"/>
    </row>
    <row r="22" spans="2:17" ht="24.95" customHeight="1">
      <c r="B22" s="450"/>
      <c r="C22" s="451"/>
      <c r="D22" s="453"/>
      <c r="E22" s="87" t="s">
        <v>137</v>
      </c>
      <c r="F22" s="437" t="str">
        <f t="shared" si="0"/>
        <v>　　　　年　　月　　日</v>
      </c>
      <c r="G22" s="452"/>
      <c r="H22" s="464"/>
      <c r="I22" s="465"/>
      <c r="J22" s="465"/>
      <c r="K22" s="465"/>
      <c r="L22" s="465"/>
      <c r="M22" s="466"/>
      <c r="P22" s="214" t="s">
        <v>137</v>
      </c>
      <c r="Q22" s="215"/>
    </row>
    <row r="23" spans="2:17" ht="24.95" customHeight="1">
      <c r="B23" s="450"/>
      <c r="C23" s="451"/>
      <c r="D23" s="453"/>
      <c r="E23" s="88" t="s">
        <v>136</v>
      </c>
      <c r="F23" s="438" t="str">
        <f t="shared" si="0"/>
        <v>　　　　年　　月　　日</v>
      </c>
      <c r="G23" s="454"/>
      <c r="H23" s="445"/>
      <c r="I23" s="467"/>
      <c r="J23" s="467"/>
      <c r="K23" s="467"/>
      <c r="L23" s="467"/>
      <c r="M23" s="468"/>
      <c r="P23" s="214" t="s">
        <v>136</v>
      </c>
      <c r="Q23" s="216"/>
    </row>
    <row r="24" spans="2:17" ht="24.95" customHeight="1">
      <c r="B24" s="450"/>
      <c r="C24" s="451"/>
      <c r="D24" s="453"/>
      <c r="E24" s="87" t="s">
        <v>137</v>
      </c>
      <c r="F24" s="437" t="str">
        <f t="shared" si="0"/>
        <v>　　　　年　　月　　日</v>
      </c>
      <c r="G24" s="452"/>
      <c r="H24" s="458"/>
      <c r="I24" s="459"/>
      <c r="J24" s="459"/>
      <c r="K24" s="459"/>
      <c r="L24" s="459"/>
      <c r="M24" s="460"/>
      <c r="P24" s="214" t="s">
        <v>137</v>
      </c>
      <c r="Q24" s="215"/>
    </row>
    <row r="25" spans="2:17" ht="24.95" customHeight="1">
      <c r="B25" s="450"/>
      <c r="C25" s="451"/>
      <c r="D25" s="453"/>
      <c r="E25" s="88" t="s">
        <v>136</v>
      </c>
      <c r="F25" s="438" t="str">
        <f t="shared" si="0"/>
        <v>　　　　年　　月　　日</v>
      </c>
      <c r="G25" s="454"/>
      <c r="H25" s="461"/>
      <c r="I25" s="462"/>
      <c r="J25" s="462"/>
      <c r="K25" s="462"/>
      <c r="L25" s="462"/>
      <c r="M25" s="463"/>
      <c r="P25" s="214" t="s">
        <v>136</v>
      </c>
      <c r="Q25" s="216"/>
    </row>
    <row r="26" spans="2:17" ht="24.95" customHeight="1">
      <c r="B26" s="450"/>
      <c r="C26" s="451"/>
      <c r="D26" s="453"/>
      <c r="E26" s="87" t="s">
        <v>137</v>
      </c>
      <c r="F26" s="437" t="str">
        <f t="shared" si="0"/>
        <v>　　　　年　　月　　日</v>
      </c>
      <c r="G26" s="452"/>
      <c r="H26" s="464"/>
      <c r="I26" s="465"/>
      <c r="J26" s="465"/>
      <c r="K26" s="465"/>
      <c r="L26" s="465"/>
      <c r="M26" s="466"/>
      <c r="P26" s="214" t="s">
        <v>137</v>
      </c>
      <c r="Q26" s="215"/>
    </row>
    <row r="27" spans="2:17" ht="24.95" customHeight="1">
      <c r="B27" s="434"/>
      <c r="C27" s="438"/>
      <c r="D27" s="454"/>
      <c r="E27" s="88" t="s">
        <v>136</v>
      </c>
      <c r="F27" s="438" t="str">
        <f t="shared" si="0"/>
        <v>　　　　年　　月　　日</v>
      </c>
      <c r="G27" s="454"/>
      <c r="H27" s="445"/>
      <c r="I27" s="467"/>
      <c r="J27" s="467"/>
      <c r="K27" s="467"/>
      <c r="L27" s="467"/>
      <c r="M27" s="468"/>
      <c r="P27" s="214" t="s">
        <v>136</v>
      </c>
      <c r="Q27" s="216"/>
    </row>
    <row r="28" spans="2:17" ht="20.100000000000001" customHeight="1">
      <c r="B28" s="60"/>
      <c r="C28" s="60"/>
      <c r="D28" s="60"/>
      <c r="E28" s="60"/>
      <c r="F28" s="60"/>
      <c r="G28" s="60"/>
      <c r="H28" s="102"/>
      <c r="I28" s="102"/>
      <c r="J28" s="102"/>
      <c r="K28" s="102"/>
      <c r="L28" s="102"/>
      <c r="M28" s="102"/>
      <c r="P28" s="214"/>
    </row>
    <row r="29" spans="2:17" ht="20.100000000000001" customHeight="1">
      <c r="B29" s="37" t="s">
        <v>135</v>
      </c>
      <c r="P29" s="214"/>
    </row>
    <row r="30" spans="2:17" ht="20.100000000000001" customHeight="1">
      <c r="C30" s="469" t="s">
        <v>305</v>
      </c>
      <c r="D30" s="469"/>
      <c r="E30" s="469"/>
      <c r="F30" s="469"/>
      <c r="G30" s="469"/>
      <c r="P30" s="214"/>
    </row>
    <row r="31" spans="2:17" ht="20.100000000000001" customHeight="1">
      <c r="H31" s="90" t="s">
        <v>134</v>
      </c>
      <c r="J31" s="470" t="str">
        <f>E5&amp;""</f>
        <v/>
      </c>
      <c r="K31" s="470"/>
      <c r="L31" s="470"/>
      <c r="M31" s="60"/>
      <c r="P31" s="214"/>
    </row>
  </sheetData>
  <mergeCells count="47">
    <mergeCell ref="F26:G26"/>
    <mergeCell ref="H26:M27"/>
    <mergeCell ref="F27:G27"/>
    <mergeCell ref="C30:G30"/>
    <mergeCell ref="J31:L31"/>
    <mergeCell ref="F22:G22"/>
    <mergeCell ref="H22:M23"/>
    <mergeCell ref="F23:G23"/>
    <mergeCell ref="F24:G24"/>
    <mergeCell ref="H24:M25"/>
    <mergeCell ref="F25:G25"/>
    <mergeCell ref="F18:G18"/>
    <mergeCell ref="H18:M19"/>
    <mergeCell ref="F19:G19"/>
    <mergeCell ref="F20:G20"/>
    <mergeCell ref="H20:M21"/>
    <mergeCell ref="F21:G21"/>
    <mergeCell ref="F14:G14"/>
    <mergeCell ref="H14:M15"/>
    <mergeCell ref="F15:G15"/>
    <mergeCell ref="F16:G16"/>
    <mergeCell ref="H16:M17"/>
    <mergeCell ref="F17:G17"/>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A1:N1"/>
    <mergeCell ref="B2:M2"/>
    <mergeCell ref="B3:M3"/>
    <mergeCell ref="B4:B5"/>
    <mergeCell ref="C4:C5"/>
    <mergeCell ref="D4:D5"/>
    <mergeCell ref="E4:M4"/>
    <mergeCell ref="E5:M5"/>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zoomScaleNormal="100" zoomScaleSheetLayoutView="100" workbookViewId="0">
      <selection activeCell="T20" sqref="T20"/>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5" width="0.5" style="37" customWidth="1"/>
    <col min="16" max="16" width="5" style="37" customWidth="1"/>
    <col min="17" max="17" width="13.25" style="37" customWidth="1"/>
  </cols>
  <sheetData>
    <row r="1" spans="1:17" s="37" customFormat="1" ht="20.100000000000001" customHeight="1">
      <c r="A1" s="430" t="s">
        <v>46</v>
      </c>
      <c r="B1" s="430"/>
      <c r="C1" s="430"/>
      <c r="D1" s="430"/>
      <c r="E1" s="430"/>
      <c r="F1" s="430"/>
      <c r="G1" s="430"/>
      <c r="H1" s="430"/>
      <c r="I1" s="430"/>
      <c r="J1" s="430"/>
      <c r="K1" s="430"/>
      <c r="L1" s="430"/>
      <c r="M1" s="430"/>
      <c r="N1" s="430"/>
      <c r="P1" s="214"/>
    </row>
    <row r="2" spans="1:17" s="37" customFormat="1" ht="24.95" customHeight="1">
      <c r="B2" s="431" t="s">
        <v>325</v>
      </c>
      <c r="C2" s="431"/>
      <c r="D2" s="431"/>
      <c r="E2" s="431"/>
      <c r="F2" s="431"/>
      <c r="G2" s="431"/>
      <c r="H2" s="431"/>
      <c r="I2" s="431"/>
      <c r="J2" s="431"/>
      <c r="K2" s="431"/>
      <c r="L2" s="431"/>
      <c r="M2" s="431"/>
      <c r="P2" s="214"/>
    </row>
    <row r="3" spans="1:17" s="37" customFormat="1" ht="24.95" customHeight="1">
      <c r="B3" s="432" t="s">
        <v>326</v>
      </c>
      <c r="C3" s="432"/>
      <c r="D3" s="432"/>
      <c r="E3" s="432"/>
      <c r="F3" s="432"/>
      <c r="G3" s="432"/>
      <c r="H3" s="432"/>
      <c r="I3" s="432"/>
      <c r="J3" s="432"/>
      <c r="K3" s="432"/>
      <c r="L3" s="432"/>
      <c r="M3" s="432"/>
      <c r="P3" s="267" t="s">
        <v>553</v>
      </c>
    </row>
    <row r="4" spans="1:17" s="37" customFormat="1" ht="20.100000000000001" customHeight="1">
      <c r="B4" s="433"/>
      <c r="C4" s="473" t="s">
        <v>143</v>
      </c>
      <c r="D4" s="452"/>
      <c r="E4" s="475"/>
      <c r="F4" s="476"/>
      <c r="G4" s="476"/>
      <c r="H4" s="476"/>
      <c r="I4" s="476"/>
      <c r="J4" s="476"/>
      <c r="K4" s="476"/>
      <c r="L4" s="476"/>
      <c r="M4" s="477"/>
      <c r="P4" s="214"/>
    </row>
    <row r="5" spans="1:17" s="37" customFormat="1" ht="20.100000000000001" customHeight="1">
      <c r="B5" s="434"/>
      <c r="C5" s="474"/>
      <c r="D5" s="454"/>
      <c r="E5" s="43"/>
      <c r="F5" s="42"/>
      <c r="G5" s="42"/>
      <c r="H5" s="41" t="s">
        <v>15</v>
      </c>
      <c r="I5" s="478" t="s">
        <v>327</v>
      </c>
      <c r="J5" s="478"/>
      <c r="K5" s="478"/>
      <c r="L5" s="478"/>
      <c r="M5" s="479"/>
      <c r="P5" s="214"/>
    </row>
    <row r="6" spans="1:17" s="37" customFormat="1" ht="15" customHeight="1">
      <c r="B6" s="433"/>
      <c r="C6" s="435" t="s">
        <v>142</v>
      </c>
      <c r="D6" s="452"/>
      <c r="E6" s="480"/>
      <c r="F6" s="481"/>
      <c r="G6" s="481"/>
      <c r="H6" s="482"/>
      <c r="I6" s="433"/>
      <c r="J6" s="437" t="s">
        <v>36</v>
      </c>
      <c r="K6" s="452"/>
      <c r="L6" s="483"/>
      <c r="M6" s="484"/>
      <c r="P6" s="214"/>
    </row>
    <row r="7" spans="1:17" s="37" customFormat="1" ht="19.5" customHeight="1">
      <c r="B7" s="434"/>
      <c r="C7" s="436"/>
      <c r="D7" s="454"/>
      <c r="E7" s="461"/>
      <c r="F7" s="462"/>
      <c r="G7" s="462"/>
      <c r="H7" s="463"/>
      <c r="I7" s="434"/>
      <c r="J7" s="438"/>
      <c r="K7" s="454"/>
      <c r="L7" s="485"/>
      <c r="M7" s="486"/>
      <c r="P7" s="214"/>
    </row>
    <row r="8" spans="1:17" s="37" customFormat="1" ht="24.95" customHeight="1">
      <c r="B8" s="40"/>
      <c r="C8" s="39" t="s">
        <v>141</v>
      </c>
      <c r="D8" s="38"/>
      <c r="E8" s="445"/>
      <c r="F8" s="446"/>
      <c r="G8" s="446"/>
      <c r="H8" s="447"/>
      <c r="I8" s="40"/>
      <c r="J8" s="39" t="s">
        <v>38</v>
      </c>
      <c r="K8" s="38"/>
      <c r="L8" s="471"/>
      <c r="M8" s="472"/>
      <c r="P8" s="214"/>
    </row>
    <row r="9" spans="1:17" s="37" customFormat="1" ht="39.950000000000003" customHeight="1">
      <c r="B9" s="433"/>
      <c r="C9" s="437" t="s">
        <v>140</v>
      </c>
      <c r="D9" s="452"/>
      <c r="E9" s="455" t="s">
        <v>324</v>
      </c>
      <c r="F9" s="456"/>
      <c r="G9" s="457"/>
      <c r="H9" s="455"/>
      <c r="I9" s="456"/>
      <c r="J9" s="456"/>
      <c r="K9" s="456"/>
      <c r="L9" s="456"/>
      <c r="M9" s="457"/>
      <c r="P9" s="214"/>
    </row>
    <row r="10" spans="1:17" s="37" customFormat="1" ht="19.899999999999999" customHeight="1">
      <c r="B10" s="450"/>
      <c r="C10" s="451"/>
      <c r="D10" s="453"/>
      <c r="E10" s="87" t="s">
        <v>137</v>
      </c>
      <c r="F10" s="437" t="str">
        <f t="shared" ref="F10:F29" si="0">IF(Q10="","　　　　年　　月　　日",DBCS(TEXT(Q10,"ggge年m月d日")))</f>
        <v>　　　　年　　月　　日</v>
      </c>
      <c r="G10" s="452"/>
      <c r="H10" s="487"/>
      <c r="I10" s="488"/>
      <c r="J10" s="488"/>
      <c r="K10" s="488"/>
      <c r="L10" s="488"/>
      <c r="M10" s="489"/>
      <c r="P10" s="214" t="s">
        <v>137</v>
      </c>
      <c r="Q10" s="215"/>
    </row>
    <row r="11" spans="1:17" s="37" customFormat="1" ht="20.100000000000001" customHeight="1">
      <c r="B11" s="450"/>
      <c r="C11" s="451"/>
      <c r="D11" s="453"/>
      <c r="E11" s="88" t="s">
        <v>136</v>
      </c>
      <c r="F11" s="438" t="str">
        <f t="shared" si="0"/>
        <v>　　　　年　　月　　日</v>
      </c>
      <c r="G11" s="454"/>
      <c r="H11" s="490"/>
      <c r="I11" s="491"/>
      <c r="J11" s="491"/>
      <c r="K11" s="491"/>
      <c r="L11" s="491"/>
      <c r="M11" s="492"/>
      <c r="P11" s="214" t="s">
        <v>136</v>
      </c>
      <c r="Q11" s="216"/>
    </row>
    <row r="12" spans="1:17" s="37" customFormat="1" ht="20.100000000000001" customHeight="1">
      <c r="B12" s="450"/>
      <c r="C12" s="451"/>
      <c r="D12" s="453"/>
      <c r="E12" s="87" t="s">
        <v>137</v>
      </c>
      <c r="F12" s="437" t="str">
        <f t="shared" si="0"/>
        <v>　　　　年　　月　　日</v>
      </c>
      <c r="G12" s="452"/>
      <c r="H12" s="493"/>
      <c r="I12" s="494"/>
      <c r="J12" s="494"/>
      <c r="K12" s="494"/>
      <c r="L12" s="494"/>
      <c r="M12" s="495"/>
      <c r="P12" s="214" t="s">
        <v>137</v>
      </c>
      <c r="Q12" s="215"/>
    </row>
    <row r="13" spans="1:17" s="37" customFormat="1" ht="20.100000000000001" customHeight="1">
      <c r="B13" s="450"/>
      <c r="C13" s="451"/>
      <c r="D13" s="453"/>
      <c r="E13" s="88" t="s">
        <v>136</v>
      </c>
      <c r="F13" s="438" t="str">
        <f t="shared" si="0"/>
        <v>　　　　年　　月　　日</v>
      </c>
      <c r="G13" s="454"/>
      <c r="H13" s="496"/>
      <c r="I13" s="497"/>
      <c r="J13" s="497"/>
      <c r="K13" s="497"/>
      <c r="L13" s="497"/>
      <c r="M13" s="498"/>
      <c r="P13" s="214" t="s">
        <v>136</v>
      </c>
      <c r="Q13" s="216"/>
    </row>
    <row r="14" spans="1:17" s="37" customFormat="1" ht="20.100000000000001" customHeight="1">
      <c r="B14" s="450"/>
      <c r="C14" s="451"/>
      <c r="D14" s="453"/>
      <c r="E14" s="87" t="s">
        <v>137</v>
      </c>
      <c r="F14" s="437" t="str">
        <f t="shared" si="0"/>
        <v>　　　　年　　月　　日</v>
      </c>
      <c r="G14" s="452"/>
      <c r="H14" s="487"/>
      <c r="I14" s="488"/>
      <c r="J14" s="488"/>
      <c r="K14" s="488"/>
      <c r="L14" s="488"/>
      <c r="M14" s="489"/>
      <c r="P14" s="214" t="s">
        <v>137</v>
      </c>
      <c r="Q14" s="215"/>
    </row>
    <row r="15" spans="1:17" s="37" customFormat="1" ht="20.100000000000001" customHeight="1">
      <c r="B15" s="450"/>
      <c r="C15" s="451"/>
      <c r="D15" s="453"/>
      <c r="E15" s="88" t="s">
        <v>136</v>
      </c>
      <c r="F15" s="438" t="str">
        <f t="shared" si="0"/>
        <v>　　　　年　　月　　日</v>
      </c>
      <c r="G15" s="454"/>
      <c r="H15" s="490"/>
      <c r="I15" s="491"/>
      <c r="J15" s="491"/>
      <c r="K15" s="491"/>
      <c r="L15" s="491"/>
      <c r="M15" s="492"/>
      <c r="P15" s="214" t="s">
        <v>136</v>
      </c>
      <c r="Q15" s="216"/>
    </row>
    <row r="16" spans="1:17" s="37" customFormat="1" ht="20.100000000000001" customHeight="1">
      <c r="B16" s="450"/>
      <c r="C16" s="451"/>
      <c r="D16" s="453"/>
      <c r="E16" s="87" t="s">
        <v>137</v>
      </c>
      <c r="F16" s="437" t="str">
        <f t="shared" si="0"/>
        <v>　　　　年　　月　　日</v>
      </c>
      <c r="G16" s="452"/>
      <c r="H16" s="493"/>
      <c r="I16" s="494"/>
      <c r="J16" s="494"/>
      <c r="K16" s="494"/>
      <c r="L16" s="494"/>
      <c r="M16" s="495"/>
      <c r="P16" s="214" t="s">
        <v>137</v>
      </c>
      <c r="Q16" s="215"/>
    </row>
    <row r="17" spans="2:17" s="37" customFormat="1" ht="20.100000000000001" customHeight="1">
      <c r="B17" s="450"/>
      <c r="C17" s="451"/>
      <c r="D17" s="453"/>
      <c r="E17" s="88" t="s">
        <v>136</v>
      </c>
      <c r="F17" s="438" t="str">
        <f t="shared" si="0"/>
        <v>　　　　年　　月　　日</v>
      </c>
      <c r="G17" s="454"/>
      <c r="H17" s="496"/>
      <c r="I17" s="497"/>
      <c r="J17" s="497"/>
      <c r="K17" s="497"/>
      <c r="L17" s="497"/>
      <c r="M17" s="498"/>
      <c r="P17" s="214" t="s">
        <v>136</v>
      </c>
      <c r="Q17" s="216"/>
    </row>
    <row r="18" spans="2:17" s="37" customFormat="1" ht="20.100000000000001" customHeight="1">
      <c r="B18" s="450"/>
      <c r="C18" s="451"/>
      <c r="D18" s="453"/>
      <c r="E18" s="87" t="s">
        <v>137</v>
      </c>
      <c r="F18" s="437" t="str">
        <f t="shared" si="0"/>
        <v>　　　　年　　月　　日</v>
      </c>
      <c r="G18" s="452"/>
      <c r="H18" s="487"/>
      <c r="I18" s="488"/>
      <c r="J18" s="488"/>
      <c r="K18" s="488"/>
      <c r="L18" s="488"/>
      <c r="M18" s="489"/>
      <c r="P18" s="214" t="s">
        <v>137</v>
      </c>
      <c r="Q18" s="215"/>
    </row>
    <row r="19" spans="2:17" s="37" customFormat="1" ht="20.100000000000001" customHeight="1">
      <c r="B19" s="450"/>
      <c r="C19" s="451"/>
      <c r="D19" s="453"/>
      <c r="E19" s="88" t="s">
        <v>136</v>
      </c>
      <c r="F19" s="438" t="str">
        <f t="shared" si="0"/>
        <v>　　　　年　　月　　日</v>
      </c>
      <c r="G19" s="454"/>
      <c r="H19" s="490"/>
      <c r="I19" s="491"/>
      <c r="J19" s="491"/>
      <c r="K19" s="491"/>
      <c r="L19" s="491"/>
      <c r="M19" s="492"/>
      <c r="P19" s="214" t="s">
        <v>136</v>
      </c>
      <c r="Q19" s="216"/>
    </row>
    <row r="20" spans="2:17" s="37" customFormat="1" ht="20.100000000000001" customHeight="1">
      <c r="B20" s="450"/>
      <c r="C20" s="451"/>
      <c r="D20" s="453"/>
      <c r="E20" s="87" t="s">
        <v>137</v>
      </c>
      <c r="F20" s="437" t="str">
        <f t="shared" si="0"/>
        <v>　　　　年　　月　　日</v>
      </c>
      <c r="G20" s="452"/>
      <c r="H20" s="493"/>
      <c r="I20" s="494"/>
      <c r="J20" s="494"/>
      <c r="K20" s="494"/>
      <c r="L20" s="494"/>
      <c r="M20" s="495"/>
      <c r="P20" s="214" t="s">
        <v>137</v>
      </c>
      <c r="Q20" s="215"/>
    </row>
    <row r="21" spans="2:17" s="37" customFormat="1" ht="20.100000000000001" customHeight="1">
      <c r="B21" s="450"/>
      <c r="C21" s="451"/>
      <c r="D21" s="453"/>
      <c r="E21" s="88" t="s">
        <v>136</v>
      </c>
      <c r="F21" s="438" t="str">
        <f t="shared" si="0"/>
        <v>　　　　年　　月　　日</v>
      </c>
      <c r="G21" s="454"/>
      <c r="H21" s="496"/>
      <c r="I21" s="497"/>
      <c r="J21" s="497"/>
      <c r="K21" s="497"/>
      <c r="L21" s="497"/>
      <c r="M21" s="498"/>
      <c r="P21" s="214" t="s">
        <v>136</v>
      </c>
      <c r="Q21" s="216"/>
    </row>
    <row r="22" spans="2:17" s="37" customFormat="1" ht="20.100000000000001" customHeight="1">
      <c r="B22" s="450"/>
      <c r="C22" s="451"/>
      <c r="D22" s="453"/>
      <c r="E22" s="87" t="s">
        <v>137</v>
      </c>
      <c r="F22" s="437" t="str">
        <f t="shared" si="0"/>
        <v>　　　　年　　月　　日</v>
      </c>
      <c r="G22" s="452"/>
      <c r="H22" s="487"/>
      <c r="I22" s="488"/>
      <c r="J22" s="488"/>
      <c r="K22" s="488"/>
      <c r="L22" s="488"/>
      <c r="M22" s="489"/>
      <c r="P22" s="214" t="s">
        <v>137</v>
      </c>
      <c r="Q22" s="215"/>
    </row>
    <row r="23" spans="2:17" s="37" customFormat="1" ht="20.100000000000001" customHeight="1">
      <c r="B23" s="450"/>
      <c r="C23" s="451"/>
      <c r="D23" s="453"/>
      <c r="E23" s="88" t="s">
        <v>136</v>
      </c>
      <c r="F23" s="438" t="str">
        <f t="shared" si="0"/>
        <v>　　　　年　　月　　日</v>
      </c>
      <c r="G23" s="454"/>
      <c r="H23" s="490"/>
      <c r="I23" s="491"/>
      <c r="J23" s="491"/>
      <c r="K23" s="491"/>
      <c r="L23" s="491"/>
      <c r="M23" s="492"/>
      <c r="P23" s="214" t="s">
        <v>136</v>
      </c>
      <c r="Q23" s="216"/>
    </row>
    <row r="24" spans="2:17" s="37" customFormat="1" ht="20.100000000000001" customHeight="1">
      <c r="B24" s="450"/>
      <c r="C24" s="451"/>
      <c r="D24" s="453"/>
      <c r="E24" s="87" t="s">
        <v>137</v>
      </c>
      <c r="F24" s="437" t="str">
        <f t="shared" si="0"/>
        <v>　　　　年　　月　　日</v>
      </c>
      <c r="G24" s="452"/>
      <c r="H24" s="493"/>
      <c r="I24" s="494"/>
      <c r="J24" s="494"/>
      <c r="K24" s="494"/>
      <c r="L24" s="494"/>
      <c r="M24" s="495"/>
      <c r="P24" s="214" t="s">
        <v>137</v>
      </c>
      <c r="Q24" s="215"/>
    </row>
    <row r="25" spans="2:17" s="37" customFormat="1" ht="20.100000000000001" customHeight="1">
      <c r="B25" s="450"/>
      <c r="C25" s="451"/>
      <c r="D25" s="453"/>
      <c r="E25" s="88" t="s">
        <v>136</v>
      </c>
      <c r="F25" s="438" t="str">
        <f t="shared" si="0"/>
        <v>　　　　年　　月　　日</v>
      </c>
      <c r="G25" s="454"/>
      <c r="H25" s="496"/>
      <c r="I25" s="497"/>
      <c r="J25" s="497"/>
      <c r="K25" s="497"/>
      <c r="L25" s="497"/>
      <c r="M25" s="498"/>
      <c r="P25" s="214" t="s">
        <v>136</v>
      </c>
      <c r="Q25" s="216"/>
    </row>
    <row r="26" spans="2:17" s="37" customFormat="1" ht="20.100000000000001" customHeight="1">
      <c r="B26" s="450"/>
      <c r="C26" s="451"/>
      <c r="D26" s="453"/>
      <c r="E26" s="87" t="s">
        <v>137</v>
      </c>
      <c r="F26" s="437" t="str">
        <f t="shared" si="0"/>
        <v>　　　　年　　月　　日</v>
      </c>
      <c r="G26" s="452"/>
      <c r="H26" s="487"/>
      <c r="I26" s="488"/>
      <c r="J26" s="488"/>
      <c r="K26" s="488"/>
      <c r="L26" s="488"/>
      <c r="M26" s="489"/>
      <c r="P26" s="214" t="s">
        <v>137</v>
      </c>
      <c r="Q26" s="215"/>
    </row>
    <row r="27" spans="2:17" s="37" customFormat="1" ht="20.100000000000001" customHeight="1">
      <c r="B27" s="450"/>
      <c r="C27" s="451"/>
      <c r="D27" s="453"/>
      <c r="E27" s="88" t="s">
        <v>136</v>
      </c>
      <c r="F27" s="438" t="str">
        <f t="shared" si="0"/>
        <v>　　　　年　　月　　日</v>
      </c>
      <c r="G27" s="454"/>
      <c r="H27" s="490"/>
      <c r="I27" s="491"/>
      <c r="J27" s="491"/>
      <c r="K27" s="491"/>
      <c r="L27" s="491"/>
      <c r="M27" s="492"/>
      <c r="P27" s="214" t="s">
        <v>136</v>
      </c>
      <c r="Q27" s="216"/>
    </row>
    <row r="28" spans="2:17" s="37" customFormat="1" ht="20.100000000000001" customHeight="1">
      <c r="B28" s="450"/>
      <c r="C28" s="451"/>
      <c r="D28" s="453"/>
      <c r="E28" s="87" t="s">
        <v>137</v>
      </c>
      <c r="F28" s="437" t="str">
        <f t="shared" si="0"/>
        <v>　　　　年　　月　　日</v>
      </c>
      <c r="G28" s="452"/>
      <c r="H28" s="493"/>
      <c r="I28" s="494"/>
      <c r="J28" s="494"/>
      <c r="K28" s="494"/>
      <c r="L28" s="494"/>
      <c r="M28" s="495"/>
      <c r="P28" s="214" t="s">
        <v>137</v>
      </c>
      <c r="Q28" s="215"/>
    </row>
    <row r="29" spans="2:17" s="37" customFormat="1" ht="20.100000000000001" customHeight="1">
      <c r="B29" s="434"/>
      <c r="C29" s="438"/>
      <c r="D29" s="454"/>
      <c r="E29" s="88" t="s">
        <v>136</v>
      </c>
      <c r="F29" s="438" t="str">
        <f t="shared" si="0"/>
        <v>　　　　年　　月　　日</v>
      </c>
      <c r="G29" s="454"/>
      <c r="H29" s="496"/>
      <c r="I29" s="497"/>
      <c r="J29" s="497"/>
      <c r="K29" s="497"/>
      <c r="L29" s="497"/>
      <c r="M29" s="498"/>
      <c r="P29" s="214" t="s">
        <v>136</v>
      </c>
      <c r="Q29" s="216"/>
    </row>
    <row r="30" spans="2:17" s="37" customFormat="1" ht="20.100000000000001" customHeight="1">
      <c r="B30" s="60"/>
      <c r="C30" s="60"/>
      <c r="D30" s="60"/>
      <c r="E30" s="60"/>
      <c r="F30" s="60"/>
      <c r="G30" s="60"/>
      <c r="H30" s="102"/>
      <c r="I30" s="102"/>
      <c r="J30" s="102"/>
      <c r="K30" s="102"/>
      <c r="L30" s="102"/>
      <c r="M30" s="102"/>
      <c r="P30" s="214"/>
    </row>
    <row r="31" spans="2:17" s="37" customFormat="1" ht="20.100000000000001" customHeight="1">
      <c r="B31" s="37" t="s">
        <v>135</v>
      </c>
      <c r="P31" s="214"/>
    </row>
    <row r="32" spans="2:17" s="37" customFormat="1" ht="20.100000000000001" customHeight="1">
      <c r="C32" s="499" t="s">
        <v>305</v>
      </c>
      <c r="D32" s="499"/>
      <c r="E32" s="499"/>
      <c r="F32" s="499"/>
      <c r="G32" s="499"/>
      <c r="P32" s="214"/>
    </row>
    <row r="33" spans="2:16" s="37" customFormat="1" ht="20.100000000000001" customHeight="1">
      <c r="H33" s="90" t="s">
        <v>134</v>
      </c>
      <c r="J33" s="500" t="str">
        <f>E7&amp;""</f>
        <v/>
      </c>
      <c r="K33" s="500"/>
      <c r="L33" s="500"/>
      <c r="M33" s="60"/>
      <c r="P33" s="214"/>
    </row>
    <row r="34" spans="2:16" s="37" customFormat="1" ht="20.100000000000001" customHeight="1">
      <c r="P34" s="214"/>
    </row>
    <row r="35" spans="2:16" s="37" customFormat="1" ht="20.100000000000001" customHeight="1">
      <c r="B35" s="500" t="s">
        <v>320</v>
      </c>
      <c r="C35" s="500"/>
      <c r="P35" s="214"/>
    </row>
    <row r="36" spans="2:16" s="37" customFormat="1" ht="20.100000000000001" customHeight="1">
      <c r="B36" s="501" t="s">
        <v>328</v>
      </c>
      <c r="C36" s="501"/>
      <c r="D36" s="501"/>
      <c r="E36" s="501"/>
      <c r="F36" s="501"/>
      <c r="G36" s="501"/>
      <c r="H36" s="501"/>
      <c r="I36" s="501"/>
      <c r="J36" s="501"/>
      <c r="K36" s="501"/>
      <c r="L36" s="501"/>
      <c r="M36" s="501"/>
      <c r="N36" s="118"/>
      <c r="P36" s="214"/>
    </row>
    <row r="37" spans="2:16" s="37" customFormat="1" ht="20.100000000000001" customHeight="1">
      <c r="B37" s="501"/>
      <c r="C37" s="501"/>
      <c r="D37" s="501"/>
      <c r="E37" s="501"/>
      <c r="F37" s="501"/>
      <c r="G37" s="501"/>
      <c r="H37" s="501"/>
      <c r="I37" s="501"/>
      <c r="J37" s="501"/>
      <c r="K37" s="501"/>
      <c r="L37" s="501"/>
      <c r="M37" s="501"/>
      <c r="N37" s="118"/>
      <c r="P37" s="214"/>
    </row>
    <row r="38" spans="2:16" s="37" customFormat="1" ht="20.100000000000001" customHeight="1">
      <c r="B38" s="501"/>
      <c r="C38" s="501"/>
      <c r="D38" s="501"/>
      <c r="E38" s="501"/>
      <c r="F38" s="501"/>
      <c r="G38" s="501"/>
      <c r="H38" s="501"/>
      <c r="I38" s="501"/>
      <c r="J38" s="501"/>
      <c r="K38" s="501"/>
      <c r="L38" s="501"/>
      <c r="M38" s="501"/>
      <c r="N38" s="118"/>
    </row>
    <row r="39" spans="2:16" s="37" customFormat="1" ht="20.100000000000001" customHeight="1"/>
    <row r="40" spans="2:16" s="37" customFormat="1" ht="20.100000000000001" customHeight="1"/>
  </sheetData>
  <mergeCells count="58">
    <mergeCell ref="C32:G32"/>
    <mergeCell ref="J33:L33"/>
    <mergeCell ref="B35:C35"/>
    <mergeCell ref="B36:M38"/>
    <mergeCell ref="B9:B29"/>
    <mergeCell ref="C9:C29"/>
    <mergeCell ref="D9:D29"/>
    <mergeCell ref="E9:G9"/>
    <mergeCell ref="H9:M9"/>
    <mergeCell ref="F10:G10"/>
    <mergeCell ref="H10:M11"/>
    <mergeCell ref="H12:M13"/>
    <mergeCell ref="H14:M15"/>
    <mergeCell ref="H16:M17"/>
    <mergeCell ref="H18:M19"/>
    <mergeCell ref="H20:M21"/>
    <mergeCell ref="H22:M23"/>
    <mergeCell ref="H24:M25"/>
    <mergeCell ref="H26:M27"/>
    <mergeCell ref="H28:M29"/>
    <mergeCell ref="A1:N1"/>
    <mergeCell ref="B3:M3"/>
    <mergeCell ref="B2:M2"/>
    <mergeCell ref="F25:G25"/>
    <mergeCell ref="F29:G29"/>
    <mergeCell ref="F18:G18"/>
    <mergeCell ref="F19:G19"/>
    <mergeCell ref="F20:G20"/>
    <mergeCell ref="F21:G21"/>
    <mergeCell ref="F26:G26"/>
    <mergeCell ref="F27:G27"/>
    <mergeCell ref="F28:G28"/>
    <mergeCell ref="F22:G22"/>
    <mergeCell ref="F23:G23"/>
    <mergeCell ref="F24:G24"/>
    <mergeCell ref="F14:G14"/>
    <mergeCell ref="F15:G15"/>
    <mergeCell ref="F16:G16"/>
    <mergeCell ref="F17:G17"/>
    <mergeCell ref="F13:G13"/>
    <mergeCell ref="F11:G11"/>
    <mergeCell ref="F12:G12"/>
    <mergeCell ref="J6:J7"/>
    <mergeCell ref="E8:H8"/>
    <mergeCell ref="L8:M8"/>
    <mergeCell ref="K6:K7"/>
    <mergeCell ref="B4:B5"/>
    <mergeCell ref="C4:C5"/>
    <mergeCell ref="D4:D5"/>
    <mergeCell ref="B6:B7"/>
    <mergeCell ref="C6:C7"/>
    <mergeCell ref="D6:D7"/>
    <mergeCell ref="E7:H7"/>
    <mergeCell ref="E4:M4"/>
    <mergeCell ref="I5:M5"/>
    <mergeCell ref="E6:H6"/>
    <mergeCell ref="L6:M7"/>
    <mergeCell ref="I6:I7"/>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42D6-C989-4ED0-9956-0527AC5BD03D}">
  <sheetPr>
    <pageSetUpPr fitToPage="1"/>
  </sheetPr>
  <dimension ref="A1:N46"/>
  <sheetViews>
    <sheetView zoomScaleNormal="100" zoomScaleSheetLayoutView="85" workbookViewId="0">
      <selection activeCell="N26" sqref="N26"/>
    </sheetView>
  </sheetViews>
  <sheetFormatPr defaultColWidth="9" defaultRowHeight="20.100000000000001" customHeight="1"/>
  <cols>
    <col min="1" max="1" width="5.625" style="37" customWidth="1"/>
    <col min="2" max="2" width="1.625" style="37" customWidth="1"/>
    <col min="3" max="3" width="23.375" style="65" customWidth="1"/>
    <col min="4" max="4" width="1.625" style="37" customWidth="1"/>
    <col min="5" max="5" width="1.75" style="37" customWidth="1"/>
    <col min="6" max="6" width="46.25" style="65" customWidth="1"/>
    <col min="7" max="8" width="1.625" style="37" customWidth="1"/>
    <col min="9" max="9" width="23.625" style="65" customWidth="1"/>
    <col min="10" max="10" width="1.625" style="37" customWidth="1"/>
    <col min="11" max="11" width="5.625" style="37" customWidth="1"/>
    <col min="12" max="16384" width="9" style="37"/>
  </cols>
  <sheetData>
    <row r="1" spans="1:12" ht="20.100000000000001" customHeight="1">
      <c r="A1" s="430" t="s">
        <v>46</v>
      </c>
      <c r="B1" s="430"/>
      <c r="C1" s="430"/>
      <c r="D1" s="430"/>
      <c r="E1" s="430"/>
      <c r="F1" s="430"/>
      <c r="G1" s="430"/>
      <c r="H1" s="430"/>
      <c r="I1" s="430"/>
      <c r="J1" s="430"/>
      <c r="K1" s="430"/>
    </row>
    <row r="2" spans="1:12" ht="24.95" customHeight="1">
      <c r="B2" s="431" t="s">
        <v>314</v>
      </c>
      <c r="C2" s="431"/>
      <c r="D2" s="431"/>
      <c r="E2" s="431"/>
      <c r="F2" s="431"/>
      <c r="G2" s="431"/>
      <c r="H2" s="431"/>
      <c r="I2" s="431"/>
      <c r="J2" s="431"/>
    </row>
    <row r="3" spans="1:12" ht="24.75" customHeight="1">
      <c r="B3" s="431" t="s">
        <v>315</v>
      </c>
      <c r="C3" s="431"/>
      <c r="D3" s="431"/>
      <c r="E3" s="431"/>
      <c r="F3" s="431"/>
      <c r="G3" s="431"/>
      <c r="H3" s="431"/>
      <c r="I3" s="431"/>
      <c r="J3" s="431"/>
      <c r="L3" s="267" t="s">
        <v>553</v>
      </c>
    </row>
    <row r="4" spans="1:12" ht="12.75" customHeight="1">
      <c r="B4" s="451"/>
      <c r="C4" s="451"/>
      <c r="D4" s="451"/>
      <c r="E4" s="451"/>
      <c r="F4" s="451"/>
      <c r="G4" s="451"/>
      <c r="H4" s="451"/>
      <c r="I4" s="451"/>
      <c r="J4" s="451"/>
    </row>
    <row r="5" spans="1:12" ht="37.5" customHeight="1">
      <c r="B5" s="455" t="s">
        <v>316</v>
      </c>
      <c r="C5" s="456"/>
      <c r="D5" s="456"/>
      <c r="E5" s="456"/>
      <c r="F5" s="456"/>
      <c r="G5" s="456"/>
      <c r="H5" s="456"/>
      <c r="I5" s="456"/>
      <c r="J5" s="457"/>
    </row>
    <row r="6" spans="1:12" ht="10.5" customHeight="1">
      <c r="B6" s="450"/>
      <c r="C6" s="518" t="s">
        <v>317</v>
      </c>
      <c r="D6" s="453"/>
      <c r="E6" s="450"/>
      <c r="F6" s="518" t="s">
        <v>123</v>
      </c>
      <c r="G6" s="453"/>
      <c r="H6" s="450"/>
      <c r="I6" s="502" t="s">
        <v>318</v>
      </c>
      <c r="J6" s="453"/>
    </row>
    <row r="7" spans="1:12" ht="43.5" customHeight="1">
      <c r="B7" s="434"/>
      <c r="C7" s="436"/>
      <c r="D7" s="454"/>
      <c r="E7" s="434"/>
      <c r="F7" s="436"/>
      <c r="G7" s="454"/>
      <c r="H7" s="434"/>
      <c r="I7" s="474"/>
      <c r="J7" s="454"/>
    </row>
    <row r="8" spans="1:12" ht="14.25" customHeight="1">
      <c r="B8" s="503"/>
      <c r="C8" s="504"/>
      <c r="D8" s="505"/>
      <c r="E8" s="506"/>
      <c r="F8" s="507"/>
      <c r="G8" s="508"/>
      <c r="H8" s="503"/>
      <c r="I8" s="504"/>
      <c r="J8" s="505"/>
    </row>
    <row r="9" spans="1:12" ht="26.25" customHeight="1">
      <c r="B9" s="515"/>
      <c r="C9" s="516"/>
      <c r="D9" s="517"/>
      <c r="E9" s="509"/>
      <c r="F9" s="510"/>
      <c r="G9" s="511"/>
      <c r="H9" s="512"/>
      <c r="I9" s="513"/>
      <c r="J9" s="514"/>
    </row>
    <row r="10" spans="1:12" ht="14.25" customHeight="1">
      <c r="B10" s="503"/>
      <c r="C10" s="504"/>
      <c r="D10" s="505"/>
      <c r="E10" s="519"/>
      <c r="F10" s="520"/>
      <c r="G10" s="521"/>
      <c r="H10" s="525"/>
      <c r="I10" s="526"/>
      <c r="J10" s="527"/>
    </row>
    <row r="11" spans="1:12" ht="26.25" customHeight="1">
      <c r="B11" s="515"/>
      <c r="C11" s="516"/>
      <c r="D11" s="517"/>
      <c r="E11" s="522"/>
      <c r="F11" s="523"/>
      <c r="G11" s="524"/>
      <c r="H11" s="515"/>
      <c r="I11" s="516"/>
      <c r="J11" s="517"/>
    </row>
    <row r="12" spans="1:12" ht="14.25" customHeight="1">
      <c r="B12" s="503"/>
      <c r="C12" s="504"/>
      <c r="D12" s="505"/>
      <c r="E12" s="506"/>
      <c r="F12" s="507"/>
      <c r="G12" s="508"/>
      <c r="H12" s="503"/>
      <c r="I12" s="504"/>
      <c r="J12" s="505"/>
    </row>
    <row r="13" spans="1:12" ht="26.25" customHeight="1">
      <c r="B13" s="515"/>
      <c r="C13" s="516"/>
      <c r="D13" s="517"/>
      <c r="E13" s="509"/>
      <c r="F13" s="510"/>
      <c r="G13" s="511"/>
      <c r="H13" s="512"/>
      <c r="I13" s="513"/>
      <c r="J13" s="514"/>
    </row>
    <row r="14" spans="1:12" ht="14.25" customHeight="1">
      <c r="B14" s="503"/>
      <c r="C14" s="504"/>
      <c r="D14" s="505"/>
      <c r="E14" s="519"/>
      <c r="F14" s="520"/>
      <c r="G14" s="521"/>
      <c r="H14" s="525"/>
      <c r="I14" s="526"/>
      <c r="J14" s="527"/>
    </row>
    <row r="15" spans="1:12" ht="26.25" customHeight="1">
      <c r="B15" s="515"/>
      <c r="C15" s="516"/>
      <c r="D15" s="517"/>
      <c r="E15" s="522"/>
      <c r="F15" s="523"/>
      <c r="G15" s="524"/>
      <c r="H15" s="515"/>
      <c r="I15" s="516"/>
      <c r="J15" s="517"/>
    </row>
    <row r="16" spans="1:12" ht="14.25" customHeight="1">
      <c r="B16" s="503"/>
      <c r="C16" s="504"/>
      <c r="D16" s="505"/>
      <c r="E16" s="506"/>
      <c r="F16" s="507"/>
      <c r="G16" s="508"/>
      <c r="H16" s="503"/>
      <c r="I16" s="504"/>
      <c r="J16" s="505"/>
    </row>
    <row r="17" spans="2:10" ht="26.25" customHeight="1">
      <c r="B17" s="515"/>
      <c r="C17" s="516"/>
      <c r="D17" s="517"/>
      <c r="E17" s="509"/>
      <c r="F17" s="510"/>
      <c r="G17" s="511"/>
      <c r="H17" s="512"/>
      <c r="I17" s="513"/>
      <c r="J17" s="514"/>
    </row>
    <row r="18" spans="2:10" ht="14.25" customHeight="1">
      <c r="B18" s="503"/>
      <c r="C18" s="504"/>
      <c r="D18" s="505"/>
      <c r="E18" s="519"/>
      <c r="F18" s="520"/>
      <c r="G18" s="521"/>
      <c r="H18" s="525"/>
      <c r="I18" s="526"/>
      <c r="J18" s="527"/>
    </row>
    <row r="19" spans="2:10" ht="26.25" customHeight="1">
      <c r="B19" s="515"/>
      <c r="C19" s="516"/>
      <c r="D19" s="517"/>
      <c r="E19" s="522"/>
      <c r="F19" s="523"/>
      <c r="G19" s="524"/>
      <c r="H19" s="515"/>
      <c r="I19" s="516"/>
      <c r="J19" s="517"/>
    </row>
    <row r="20" spans="2:10" ht="14.25" customHeight="1">
      <c r="B20" s="503"/>
      <c r="C20" s="504"/>
      <c r="D20" s="505"/>
      <c r="E20" s="506"/>
      <c r="F20" s="507"/>
      <c r="G20" s="508"/>
      <c r="H20" s="503"/>
      <c r="I20" s="504"/>
      <c r="J20" s="505"/>
    </row>
    <row r="21" spans="2:10" ht="26.25" customHeight="1">
      <c r="B21" s="515"/>
      <c r="C21" s="516"/>
      <c r="D21" s="517"/>
      <c r="E21" s="509"/>
      <c r="F21" s="510"/>
      <c r="G21" s="511"/>
      <c r="H21" s="512"/>
      <c r="I21" s="513"/>
      <c r="J21" s="514"/>
    </row>
    <row r="22" spans="2:10" ht="37.5" customHeight="1">
      <c r="B22" s="455" t="s">
        <v>319</v>
      </c>
      <c r="C22" s="456"/>
      <c r="D22" s="456"/>
      <c r="E22" s="456"/>
      <c r="F22" s="456"/>
      <c r="G22" s="456"/>
      <c r="H22" s="456"/>
      <c r="I22" s="456"/>
      <c r="J22" s="457"/>
    </row>
    <row r="23" spans="2:10" ht="10.5" customHeight="1">
      <c r="B23" s="433"/>
      <c r="C23" s="435" t="s">
        <v>317</v>
      </c>
      <c r="D23" s="452"/>
      <c r="E23" s="433"/>
      <c r="F23" s="435" t="s">
        <v>123</v>
      </c>
      <c r="G23" s="452"/>
      <c r="H23" s="433"/>
      <c r="I23" s="473" t="s">
        <v>318</v>
      </c>
      <c r="J23" s="452"/>
    </row>
    <row r="24" spans="2:10" ht="39.75" customHeight="1">
      <c r="B24" s="434"/>
      <c r="C24" s="436"/>
      <c r="D24" s="454"/>
      <c r="E24" s="434"/>
      <c r="F24" s="436"/>
      <c r="G24" s="454"/>
      <c r="H24" s="434"/>
      <c r="I24" s="474"/>
      <c r="J24" s="454"/>
    </row>
    <row r="25" spans="2:10" ht="14.25" customHeight="1">
      <c r="B25" s="503"/>
      <c r="C25" s="504"/>
      <c r="D25" s="505"/>
      <c r="E25" s="506"/>
      <c r="F25" s="507"/>
      <c r="G25" s="508"/>
      <c r="H25" s="503"/>
      <c r="I25" s="504"/>
      <c r="J25" s="505"/>
    </row>
    <row r="26" spans="2:10" ht="30" customHeight="1">
      <c r="B26" s="515"/>
      <c r="C26" s="516"/>
      <c r="D26" s="517"/>
      <c r="E26" s="509"/>
      <c r="F26" s="510"/>
      <c r="G26" s="511"/>
      <c r="H26" s="512"/>
      <c r="I26" s="513"/>
      <c r="J26" s="514"/>
    </row>
    <row r="27" spans="2:10" ht="14.25" customHeight="1">
      <c r="B27" s="503"/>
      <c r="C27" s="504"/>
      <c r="D27" s="505"/>
      <c r="E27" s="519"/>
      <c r="F27" s="520"/>
      <c r="G27" s="521"/>
      <c r="H27" s="525"/>
      <c r="I27" s="526"/>
      <c r="J27" s="527"/>
    </row>
    <row r="28" spans="2:10" ht="30" customHeight="1">
      <c r="B28" s="515"/>
      <c r="C28" s="516"/>
      <c r="D28" s="517"/>
      <c r="E28" s="522"/>
      <c r="F28" s="523"/>
      <c r="G28" s="524"/>
      <c r="H28" s="515"/>
      <c r="I28" s="516"/>
      <c r="J28" s="517"/>
    </row>
    <row r="29" spans="2:10" ht="14.25" customHeight="1">
      <c r="B29" s="503"/>
      <c r="C29" s="504"/>
      <c r="D29" s="505"/>
      <c r="E29" s="506"/>
      <c r="F29" s="507"/>
      <c r="G29" s="508"/>
      <c r="H29" s="503"/>
      <c r="I29" s="504"/>
      <c r="J29" s="505"/>
    </row>
    <row r="30" spans="2:10" ht="30" customHeight="1">
      <c r="B30" s="515"/>
      <c r="C30" s="516"/>
      <c r="D30" s="517"/>
      <c r="E30" s="509"/>
      <c r="F30" s="510"/>
      <c r="G30" s="511"/>
      <c r="H30" s="512"/>
      <c r="I30" s="513"/>
      <c r="J30" s="514"/>
    </row>
    <row r="31" spans="2:10" ht="14.25" customHeight="1">
      <c r="B31" s="503"/>
      <c r="C31" s="504"/>
      <c r="D31" s="505"/>
      <c r="E31" s="519"/>
      <c r="F31" s="520"/>
      <c r="G31" s="521"/>
      <c r="H31" s="525"/>
      <c r="I31" s="526"/>
      <c r="J31" s="527"/>
    </row>
    <row r="32" spans="2:10" ht="30" customHeight="1">
      <c r="B32" s="515"/>
      <c r="C32" s="516"/>
      <c r="D32" s="517"/>
      <c r="E32" s="522"/>
      <c r="F32" s="523"/>
      <c r="G32" s="524"/>
      <c r="H32" s="515"/>
      <c r="I32" s="516"/>
      <c r="J32" s="517"/>
    </row>
    <row r="33" spans="2:14" ht="14.25" customHeight="1">
      <c r="B33" s="503"/>
      <c r="C33" s="504"/>
      <c r="D33" s="505"/>
      <c r="E33" s="506"/>
      <c r="F33" s="507"/>
      <c r="G33" s="508"/>
      <c r="H33" s="503"/>
      <c r="I33" s="504"/>
      <c r="J33" s="505"/>
    </row>
    <row r="34" spans="2:14" ht="30" customHeight="1">
      <c r="B34" s="515"/>
      <c r="C34" s="516"/>
      <c r="D34" s="517"/>
      <c r="E34" s="509"/>
      <c r="F34" s="510"/>
      <c r="G34" s="511"/>
      <c r="H34" s="512"/>
      <c r="I34" s="513"/>
      <c r="J34" s="514"/>
    </row>
    <row r="35" spans="2:14" ht="14.25" customHeight="1">
      <c r="B35" s="503"/>
      <c r="C35" s="504"/>
      <c r="D35" s="505"/>
      <c r="E35" s="519"/>
      <c r="F35" s="520"/>
      <c r="G35" s="521"/>
      <c r="H35" s="525"/>
      <c r="I35" s="526"/>
      <c r="J35" s="527"/>
    </row>
    <row r="36" spans="2:14" ht="30" customHeight="1">
      <c r="B36" s="515"/>
      <c r="C36" s="516"/>
      <c r="D36" s="517"/>
      <c r="E36" s="522"/>
      <c r="F36" s="523"/>
      <c r="G36" s="524"/>
      <c r="H36" s="515"/>
      <c r="I36" s="516"/>
      <c r="J36" s="517"/>
    </row>
    <row r="37" spans="2:14" ht="14.25" customHeight="1">
      <c r="B37" s="503"/>
      <c r="C37" s="504"/>
      <c r="D37" s="505"/>
      <c r="E37" s="506"/>
      <c r="F37" s="507"/>
      <c r="G37" s="508"/>
      <c r="H37" s="503"/>
      <c r="I37" s="504"/>
      <c r="J37" s="505"/>
    </row>
    <row r="38" spans="2:14" ht="30" customHeight="1">
      <c r="B38" s="515"/>
      <c r="C38" s="516"/>
      <c r="D38" s="517"/>
      <c r="E38" s="509"/>
      <c r="F38" s="510"/>
      <c r="G38" s="511"/>
      <c r="H38" s="512"/>
      <c r="I38" s="513"/>
      <c r="J38" s="514"/>
    </row>
    <row r="39" spans="2:14" ht="14.25" customHeight="1">
      <c r="B39" s="113"/>
      <c r="C39" s="114"/>
      <c r="D39" s="113"/>
      <c r="E39" s="115"/>
      <c r="F39" s="114"/>
      <c r="G39" s="116"/>
      <c r="H39" s="116"/>
      <c r="I39" s="117"/>
      <c r="J39" s="116"/>
    </row>
    <row r="40" spans="2:14" ht="20.100000000000001" customHeight="1">
      <c r="B40" s="37" t="s">
        <v>135</v>
      </c>
    </row>
    <row r="41" spans="2:14" ht="15" customHeight="1">
      <c r="C41" s="530" t="str">
        <f>IF('第一面～第五面'!AI10="","　　　　年　　月　　日",TEXT('第一面～第五面'!AI10,"ggge年m月d日"))</f>
        <v>　　　　年　　月　　日</v>
      </c>
      <c r="D41" s="531"/>
      <c r="E41" s="531"/>
      <c r="F41" s="60"/>
    </row>
    <row r="42" spans="2:14" ht="19.5" customHeight="1">
      <c r="G42" s="90" t="s">
        <v>134</v>
      </c>
      <c r="I42" s="529" t="str">
        <f>'第一面～第五面'!R17</f>
        <v xml:space="preserve">
　　</v>
      </c>
      <c r="J42" s="529"/>
      <c r="L42" s="269" t="s">
        <v>556</v>
      </c>
    </row>
    <row r="43" spans="2:14" ht="12.95" customHeight="1"/>
    <row r="44" spans="2:14" ht="11.25" customHeight="1">
      <c r="B44" s="37" t="s">
        <v>320</v>
      </c>
      <c r="C44" s="37"/>
      <c r="F44" s="37"/>
      <c r="I44" s="37"/>
    </row>
    <row r="45" spans="2:14" ht="20.100000000000001" customHeight="1">
      <c r="B45" s="528" t="s">
        <v>321</v>
      </c>
      <c r="C45" s="528"/>
      <c r="D45" s="528"/>
      <c r="E45" s="528"/>
      <c r="F45" s="528"/>
      <c r="G45" s="528"/>
      <c r="H45" s="528"/>
      <c r="I45" s="528"/>
      <c r="J45" s="528"/>
      <c r="N45" s="118"/>
    </row>
    <row r="46" spans="2:14" ht="20.100000000000001" customHeight="1">
      <c r="B46" s="528"/>
      <c r="C46" s="528"/>
      <c r="D46" s="528"/>
      <c r="E46" s="528"/>
      <c r="F46" s="528"/>
      <c r="G46" s="528"/>
      <c r="H46" s="528"/>
      <c r="I46" s="528"/>
      <c r="J46" s="528"/>
      <c r="N46" s="118"/>
    </row>
  </sheetData>
  <mergeCells count="83">
    <mergeCell ref="B35:D35"/>
    <mergeCell ref="E35:G36"/>
    <mergeCell ref="H35:J36"/>
    <mergeCell ref="B36:D36"/>
    <mergeCell ref="B45:J46"/>
    <mergeCell ref="B37:D37"/>
    <mergeCell ref="E37:G38"/>
    <mergeCell ref="H37:J38"/>
    <mergeCell ref="B38:D38"/>
    <mergeCell ref="I42:J42"/>
    <mergeCell ref="C41:E41"/>
    <mergeCell ref="B31:D31"/>
    <mergeCell ref="E31:G32"/>
    <mergeCell ref="H31:J32"/>
    <mergeCell ref="B32:D32"/>
    <mergeCell ref="B33:D33"/>
    <mergeCell ref="E33:G34"/>
    <mergeCell ref="H33:J34"/>
    <mergeCell ref="B34:D34"/>
    <mergeCell ref="B27:D27"/>
    <mergeCell ref="E27:G28"/>
    <mergeCell ref="H27:J28"/>
    <mergeCell ref="B28:D28"/>
    <mergeCell ref="B29:D29"/>
    <mergeCell ref="E29:G30"/>
    <mergeCell ref="H29:J30"/>
    <mergeCell ref="B30:D30"/>
    <mergeCell ref="B25:D25"/>
    <mergeCell ref="E25:G26"/>
    <mergeCell ref="H25:J26"/>
    <mergeCell ref="B26:D26"/>
    <mergeCell ref="J23:J24"/>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B14:D14"/>
    <mergeCell ref="E14:G15"/>
    <mergeCell ref="H14:J15"/>
    <mergeCell ref="B15:D15"/>
    <mergeCell ref="B16:D16"/>
    <mergeCell ref="E16:G17"/>
    <mergeCell ref="H16:J17"/>
    <mergeCell ref="B17:D17"/>
    <mergeCell ref="B10:D10"/>
    <mergeCell ref="E10:G11"/>
    <mergeCell ref="H10:J11"/>
    <mergeCell ref="B11:D11"/>
    <mergeCell ref="B12:D12"/>
    <mergeCell ref="E12:G13"/>
    <mergeCell ref="H12:J13"/>
    <mergeCell ref="B13:D13"/>
    <mergeCell ref="H6:H7"/>
    <mergeCell ref="I6:I7"/>
    <mergeCell ref="J6:J7"/>
    <mergeCell ref="B8:D8"/>
    <mergeCell ref="E8:G9"/>
    <mergeCell ref="H8:J9"/>
    <mergeCell ref="B9:D9"/>
    <mergeCell ref="B6:B7"/>
    <mergeCell ref="C6:C7"/>
    <mergeCell ref="D6:D7"/>
    <mergeCell ref="E6:E7"/>
    <mergeCell ref="F6:F7"/>
    <mergeCell ref="G6:G7"/>
    <mergeCell ref="A1:K1"/>
    <mergeCell ref="B2:J2"/>
    <mergeCell ref="B3:J3"/>
    <mergeCell ref="B4:J4"/>
    <mergeCell ref="B5:J5"/>
  </mergeCells>
  <phoneticPr fontId="3"/>
  <printOptions horizontalCentered="1"/>
  <pageMargins left="0.39370078740157483" right="0.39370078740157483" top="0.19685039370078741" bottom="0.19685039370078741" header="0" footer="0"/>
  <pageSetup paperSize="9" scale="83" orientation="portrait" blackAndWhite="1" horizontalDpi="300" verticalDpi="300" r:id="rId1"/>
  <headerFooter alignWithMargins="0">
    <oddHeader>&amp;R&amp;"Meiryo UI,標準"&amp;6近_R7版</oddHeader>
  </headerFooter>
  <colBreaks count="1" manualBreakCount="1">
    <brk id="11"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1"/>
  <sheetViews>
    <sheetView zoomScaleNormal="100" zoomScaleSheetLayoutView="100" workbookViewId="0">
      <selection activeCell="Q18" sqref="Q18"/>
    </sheetView>
  </sheetViews>
  <sheetFormatPr defaultColWidth="6.625" defaultRowHeight="20.100000000000001" customHeight="1"/>
  <cols>
    <col min="1" max="1" width="2.625" style="2" customWidth="1"/>
    <col min="2" max="3" width="3.625" style="2" customWidth="1"/>
    <col min="4" max="4" width="5.625" style="2" customWidth="1"/>
    <col min="5" max="5" width="10.625" style="2" customWidth="1"/>
    <col min="6" max="6" width="6.6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3" width="10.625" style="2" customWidth="1"/>
    <col min="14" max="16384" width="6.625" style="2"/>
  </cols>
  <sheetData>
    <row r="1" spans="1:16" ht="20.100000000000001" customHeight="1">
      <c r="A1" s="376" t="s">
        <v>164</v>
      </c>
      <c r="B1" s="376"/>
      <c r="C1" s="376"/>
      <c r="D1" s="376"/>
      <c r="E1" s="376"/>
      <c r="F1" s="376"/>
      <c r="M1" s="377" t="s">
        <v>163</v>
      </c>
      <c r="N1" s="377"/>
    </row>
    <row r="2" spans="1:16" ht="20.100000000000001" customHeight="1">
      <c r="A2" s="431" t="s">
        <v>162</v>
      </c>
      <c r="B2" s="431"/>
      <c r="C2" s="431"/>
      <c r="D2" s="431"/>
      <c r="E2" s="431"/>
      <c r="F2" s="431"/>
      <c r="G2" s="431"/>
      <c r="H2" s="431"/>
      <c r="I2" s="431"/>
      <c r="J2" s="431"/>
      <c r="K2" s="431"/>
      <c r="L2" s="431"/>
      <c r="M2" s="431"/>
      <c r="N2" s="431"/>
    </row>
    <row r="3" spans="1:16" ht="20.100000000000001" customHeight="1">
      <c r="A3" s="318" t="s">
        <v>4</v>
      </c>
      <c r="B3" s="318"/>
      <c r="C3" s="318"/>
      <c r="D3" s="318"/>
      <c r="E3" s="318"/>
      <c r="F3" s="318"/>
      <c r="G3" s="318"/>
      <c r="H3" s="318"/>
      <c r="I3" s="318"/>
      <c r="J3" s="318"/>
      <c r="K3" s="318"/>
      <c r="L3" s="318"/>
      <c r="M3" s="318"/>
      <c r="N3" s="318"/>
    </row>
    <row r="4" spans="1:16" ht="20.100000000000001" customHeight="1">
      <c r="A4" s="404" t="s">
        <v>161</v>
      </c>
      <c r="B4" s="404"/>
      <c r="C4" s="404"/>
      <c r="D4" s="404"/>
      <c r="E4" s="404"/>
      <c r="F4" s="404"/>
      <c r="G4" s="404"/>
      <c r="H4" s="404"/>
      <c r="I4" s="404"/>
      <c r="J4" s="404"/>
      <c r="K4" s="404"/>
      <c r="L4" s="404"/>
      <c r="M4" s="404"/>
      <c r="N4" s="404"/>
      <c r="P4" s="267" t="s">
        <v>553</v>
      </c>
    </row>
    <row r="5" spans="1:16" ht="20.100000000000001" customHeight="1">
      <c r="A5" s="2" t="s">
        <v>160</v>
      </c>
    </row>
    <row r="6" spans="1:16" ht="20.100000000000001" customHeight="1">
      <c r="B6" s="547" t="s">
        <v>159</v>
      </c>
      <c r="C6" s="547"/>
      <c r="D6" s="547"/>
      <c r="E6" s="547" t="s">
        <v>158</v>
      </c>
      <c r="F6" s="547"/>
      <c r="G6" s="547"/>
      <c r="H6" s="547"/>
      <c r="I6" s="547"/>
      <c r="J6" s="547"/>
      <c r="K6" s="547"/>
      <c r="L6" s="547"/>
      <c r="M6" s="547"/>
      <c r="N6" s="547"/>
    </row>
    <row r="7" spans="1:16" ht="20.100000000000001" customHeight="1">
      <c r="B7" s="548" t="s">
        <v>525</v>
      </c>
      <c r="C7" s="549"/>
      <c r="D7" s="550"/>
      <c r="E7" s="546" t="s">
        <v>157</v>
      </c>
      <c r="F7" s="546"/>
      <c r="G7" s="546" t="s">
        <v>157</v>
      </c>
      <c r="H7" s="546"/>
      <c r="I7" s="546" t="s">
        <v>157</v>
      </c>
      <c r="J7" s="546"/>
      <c r="K7" s="546" t="s">
        <v>157</v>
      </c>
      <c r="L7" s="546"/>
      <c r="M7" s="546" t="s">
        <v>157</v>
      </c>
      <c r="N7" s="546"/>
    </row>
    <row r="8" spans="1:16" ht="30" customHeight="1">
      <c r="B8" s="545"/>
      <c r="C8" s="545"/>
      <c r="D8" s="545"/>
      <c r="E8" s="545"/>
      <c r="F8" s="545"/>
      <c r="G8" s="543"/>
      <c r="H8" s="544"/>
      <c r="I8" s="545"/>
      <c r="J8" s="545"/>
      <c r="K8" s="545"/>
      <c r="L8" s="545"/>
      <c r="M8" s="545"/>
      <c r="N8" s="545"/>
    </row>
    <row r="9" spans="1:16" ht="20.100000000000001" customHeight="1">
      <c r="A9" s="2" t="s">
        <v>156</v>
      </c>
    </row>
    <row r="10" spans="1:16" ht="20.100000000000001" customHeight="1">
      <c r="B10" s="2" t="s">
        <v>155</v>
      </c>
    </row>
    <row r="11" spans="1:16" s="1" customFormat="1" ht="50.1" customHeight="1">
      <c r="B11" s="553" t="s">
        <v>139</v>
      </c>
      <c r="C11" s="553"/>
      <c r="D11" s="553"/>
      <c r="E11" s="551" t="s">
        <v>297</v>
      </c>
      <c r="F11" s="552"/>
      <c r="G11" s="551" t="s">
        <v>297</v>
      </c>
      <c r="H11" s="552"/>
      <c r="I11" s="551" t="s">
        <v>297</v>
      </c>
      <c r="J11" s="552"/>
      <c r="K11" s="551" t="s">
        <v>297</v>
      </c>
      <c r="L11" s="552"/>
      <c r="M11" s="551" t="s">
        <v>297</v>
      </c>
      <c r="N11" s="552"/>
    </row>
    <row r="12" spans="1:16" s="1" customFormat="1" ht="18" customHeight="1">
      <c r="B12" s="553"/>
      <c r="C12" s="553"/>
      <c r="D12" s="553"/>
      <c r="E12" s="94" t="s">
        <v>154</v>
      </c>
      <c r="F12" s="94" t="s">
        <v>153</v>
      </c>
      <c r="G12" s="94" t="s">
        <v>154</v>
      </c>
      <c r="H12" s="94" t="s">
        <v>153</v>
      </c>
      <c r="I12" s="94" t="s">
        <v>154</v>
      </c>
      <c r="J12" s="94" t="s">
        <v>153</v>
      </c>
      <c r="K12" s="94" t="s">
        <v>154</v>
      </c>
      <c r="L12" s="94" t="s">
        <v>153</v>
      </c>
      <c r="M12" s="94" t="s">
        <v>154</v>
      </c>
      <c r="N12" s="94" t="s">
        <v>153</v>
      </c>
    </row>
    <row r="13" spans="1:16" s="1" customFormat="1" ht="18" customHeight="1">
      <c r="B13" s="537" t="s">
        <v>152</v>
      </c>
      <c r="C13" s="539" t="s">
        <v>148</v>
      </c>
      <c r="D13" s="540"/>
      <c r="E13" s="258"/>
      <c r="F13" s="535"/>
      <c r="G13" s="258"/>
      <c r="H13" s="535"/>
      <c r="I13" s="258"/>
      <c r="J13" s="535"/>
      <c r="K13" s="258"/>
      <c r="L13" s="535"/>
      <c r="M13" s="258"/>
      <c r="N13" s="535"/>
    </row>
    <row r="14" spans="1:16" s="1" customFormat="1" ht="18" customHeight="1">
      <c r="B14" s="537"/>
      <c r="C14" s="541"/>
      <c r="D14" s="542"/>
      <c r="E14" s="259"/>
      <c r="F14" s="535"/>
      <c r="G14" s="259"/>
      <c r="H14" s="535"/>
      <c r="I14" s="259"/>
      <c r="J14" s="535"/>
      <c r="K14" s="259"/>
      <c r="L14" s="535"/>
      <c r="M14" s="259"/>
      <c r="N14" s="535"/>
    </row>
    <row r="15" spans="1:16" s="1" customFormat="1" ht="18" customHeight="1">
      <c r="B15" s="537"/>
      <c r="C15" s="554" t="s">
        <v>147</v>
      </c>
      <c r="D15" s="555"/>
      <c r="E15" s="535"/>
      <c r="F15" s="536"/>
      <c r="G15" s="535"/>
      <c r="H15" s="536"/>
      <c r="I15" s="535"/>
      <c r="J15" s="536"/>
      <c r="K15" s="535"/>
      <c r="L15" s="536"/>
      <c r="M15" s="535"/>
      <c r="N15" s="536"/>
    </row>
    <row r="16" spans="1:16" s="1" customFormat="1" ht="18" customHeight="1">
      <c r="B16" s="537"/>
      <c r="C16" s="556"/>
      <c r="D16" s="557"/>
      <c r="E16" s="535"/>
      <c r="F16" s="536"/>
      <c r="G16" s="535"/>
      <c r="H16" s="536"/>
      <c r="I16" s="535"/>
      <c r="J16" s="536"/>
      <c r="K16" s="535"/>
      <c r="L16" s="536"/>
      <c r="M16" s="535"/>
      <c r="N16" s="536"/>
    </row>
    <row r="17" spans="2:14" s="1" customFormat="1" ht="18" customHeight="1">
      <c r="B17" s="537"/>
      <c r="C17" s="539" t="s">
        <v>146</v>
      </c>
      <c r="D17" s="540"/>
      <c r="E17" s="258"/>
      <c r="F17" s="533"/>
      <c r="G17" s="258"/>
      <c r="H17" s="533"/>
      <c r="I17" s="258"/>
      <c r="J17" s="533"/>
      <c r="K17" s="258"/>
      <c r="L17" s="533"/>
      <c r="M17" s="258"/>
      <c r="N17" s="533"/>
    </row>
    <row r="18" spans="2:14" s="1" customFormat="1" ht="18" customHeight="1">
      <c r="B18" s="537"/>
      <c r="C18" s="541"/>
      <c r="D18" s="542"/>
      <c r="E18" s="259"/>
      <c r="F18" s="534"/>
      <c r="G18" s="259"/>
      <c r="H18" s="534"/>
      <c r="I18" s="259"/>
      <c r="J18" s="534"/>
      <c r="K18" s="259"/>
      <c r="L18" s="534"/>
      <c r="M18" s="259"/>
      <c r="N18" s="534"/>
    </row>
    <row r="19" spans="2:14" s="1" customFormat="1" ht="18" customHeight="1">
      <c r="B19" s="537" t="s">
        <v>151</v>
      </c>
      <c r="C19" s="539" t="s">
        <v>148</v>
      </c>
      <c r="D19" s="540"/>
      <c r="E19" s="258"/>
      <c r="F19" s="535"/>
      <c r="G19" s="258"/>
      <c r="H19" s="535"/>
      <c r="I19" s="258"/>
      <c r="J19" s="535"/>
      <c r="K19" s="258"/>
      <c r="L19" s="535"/>
      <c r="M19" s="258"/>
      <c r="N19" s="535"/>
    </row>
    <row r="20" spans="2:14" s="1" customFormat="1" ht="18" customHeight="1">
      <c r="B20" s="537"/>
      <c r="C20" s="541"/>
      <c r="D20" s="542"/>
      <c r="E20" s="259"/>
      <c r="F20" s="535"/>
      <c r="G20" s="259"/>
      <c r="H20" s="535"/>
      <c r="I20" s="259"/>
      <c r="J20" s="535"/>
      <c r="K20" s="259"/>
      <c r="L20" s="535"/>
      <c r="M20" s="259"/>
      <c r="N20" s="535"/>
    </row>
    <row r="21" spans="2:14" s="1" customFormat="1" ht="18" customHeight="1">
      <c r="B21" s="537"/>
      <c r="C21" s="554" t="s">
        <v>147</v>
      </c>
      <c r="D21" s="555"/>
      <c r="E21" s="535"/>
      <c r="F21" s="536"/>
      <c r="G21" s="535"/>
      <c r="H21" s="536"/>
      <c r="I21" s="535"/>
      <c r="J21" s="536"/>
      <c r="K21" s="535"/>
      <c r="L21" s="536"/>
      <c r="M21" s="535"/>
      <c r="N21" s="536"/>
    </row>
    <row r="22" spans="2:14" s="1" customFormat="1" ht="18" customHeight="1">
      <c r="B22" s="537"/>
      <c r="C22" s="556"/>
      <c r="D22" s="557"/>
      <c r="E22" s="535"/>
      <c r="F22" s="536"/>
      <c r="G22" s="535"/>
      <c r="H22" s="536"/>
      <c r="I22" s="535"/>
      <c r="J22" s="536"/>
      <c r="K22" s="535"/>
      <c r="L22" s="536"/>
      <c r="M22" s="535"/>
      <c r="N22" s="536"/>
    </row>
    <row r="23" spans="2:14" s="1" customFormat="1" ht="18" customHeight="1">
      <c r="B23" s="537"/>
      <c r="C23" s="539" t="s">
        <v>146</v>
      </c>
      <c r="D23" s="540"/>
      <c r="E23" s="258"/>
      <c r="F23" s="533"/>
      <c r="G23" s="258"/>
      <c r="H23" s="533"/>
      <c r="I23" s="258"/>
      <c r="J23" s="533"/>
      <c r="K23" s="258"/>
      <c r="L23" s="533"/>
      <c r="M23" s="258"/>
      <c r="N23" s="533"/>
    </row>
    <row r="24" spans="2:14" s="1" customFormat="1" ht="18" customHeight="1">
      <c r="B24" s="537"/>
      <c r="C24" s="541"/>
      <c r="D24" s="542"/>
      <c r="E24" s="259"/>
      <c r="F24" s="534"/>
      <c r="G24" s="259"/>
      <c r="H24" s="534"/>
      <c r="I24" s="259"/>
      <c r="J24" s="534"/>
      <c r="K24" s="259"/>
      <c r="L24" s="534"/>
      <c r="M24" s="259"/>
      <c r="N24" s="534"/>
    </row>
    <row r="25" spans="2:14" s="1" customFormat="1" ht="18" customHeight="1">
      <c r="B25" s="538" t="s">
        <v>150</v>
      </c>
      <c r="C25" s="539" t="s">
        <v>148</v>
      </c>
      <c r="D25" s="540"/>
      <c r="E25" s="258"/>
      <c r="F25" s="535"/>
      <c r="G25" s="258"/>
      <c r="H25" s="535"/>
      <c r="I25" s="258"/>
      <c r="J25" s="535"/>
      <c r="K25" s="258"/>
      <c r="L25" s="535"/>
      <c r="M25" s="258"/>
      <c r="N25" s="535"/>
    </row>
    <row r="26" spans="2:14" s="1" customFormat="1" ht="18" customHeight="1">
      <c r="B26" s="537"/>
      <c r="C26" s="541"/>
      <c r="D26" s="542"/>
      <c r="E26" s="259"/>
      <c r="F26" s="535"/>
      <c r="G26" s="259"/>
      <c r="H26" s="535"/>
      <c r="I26" s="259"/>
      <c r="J26" s="535"/>
      <c r="K26" s="259"/>
      <c r="L26" s="535"/>
      <c r="M26" s="259"/>
      <c r="N26" s="535"/>
    </row>
    <row r="27" spans="2:14" s="1" customFormat="1" ht="18" customHeight="1">
      <c r="B27" s="537"/>
      <c r="C27" s="554" t="s">
        <v>147</v>
      </c>
      <c r="D27" s="555"/>
      <c r="E27" s="535"/>
      <c r="F27" s="536"/>
      <c r="G27" s="535"/>
      <c r="H27" s="536"/>
      <c r="I27" s="535"/>
      <c r="J27" s="536"/>
      <c r="K27" s="535"/>
      <c r="L27" s="536"/>
      <c r="M27" s="535"/>
      <c r="N27" s="536"/>
    </row>
    <row r="28" spans="2:14" s="1" customFormat="1" ht="18" customHeight="1">
      <c r="B28" s="537"/>
      <c r="C28" s="556"/>
      <c r="D28" s="557"/>
      <c r="E28" s="535"/>
      <c r="F28" s="536"/>
      <c r="G28" s="535"/>
      <c r="H28" s="536"/>
      <c r="I28" s="535"/>
      <c r="J28" s="536"/>
      <c r="K28" s="535"/>
      <c r="L28" s="536"/>
      <c r="M28" s="535"/>
      <c r="N28" s="536"/>
    </row>
    <row r="29" spans="2:14" s="1" customFormat="1" ht="18" customHeight="1">
      <c r="B29" s="537"/>
      <c r="C29" s="539" t="s">
        <v>146</v>
      </c>
      <c r="D29" s="540"/>
      <c r="E29" s="258"/>
      <c r="F29" s="533"/>
      <c r="G29" s="258"/>
      <c r="H29" s="533"/>
      <c r="I29" s="258"/>
      <c r="J29" s="533"/>
      <c r="K29" s="258"/>
      <c r="L29" s="533"/>
      <c r="M29" s="258"/>
      <c r="N29" s="533"/>
    </row>
    <row r="30" spans="2:14" s="1" customFormat="1" ht="18" customHeight="1">
      <c r="B30" s="537"/>
      <c r="C30" s="541"/>
      <c r="D30" s="542"/>
      <c r="E30" s="259"/>
      <c r="F30" s="534"/>
      <c r="G30" s="259"/>
      <c r="H30" s="534"/>
      <c r="I30" s="259"/>
      <c r="J30" s="534"/>
      <c r="K30" s="259"/>
      <c r="L30" s="534"/>
      <c r="M30" s="259"/>
      <c r="N30" s="534"/>
    </row>
    <row r="31" spans="2:14" s="1" customFormat="1" ht="18" customHeight="1">
      <c r="B31" s="537" t="s">
        <v>149</v>
      </c>
      <c r="C31" s="539" t="s">
        <v>148</v>
      </c>
      <c r="D31" s="540"/>
      <c r="E31" s="258"/>
      <c r="F31" s="535"/>
      <c r="G31" s="258"/>
      <c r="H31" s="535"/>
      <c r="I31" s="258"/>
      <c r="J31" s="535"/>
      <c r="K31" s="258"/>
      <c r="L31" s="535"/>
      <c r="M31" s="258"/>
      <c r="N31" s="535"/>
    </row>
    <row r="32" spans="2:14" s="1" customFormat="1" ht="18" customHeight="1">
      <c r="B32" s="537"/>
      <c r="C32" s="541"/>
      <c r="D32" s="542"/>
      <c r="E32" s="259"/>
      <c r="F32" s="535"/>
      <c r="G32" s="259"/>
      <c r="H32" s="535"/>
      <c r="I32" s="259"/>
      <c r="J32" s="535"/>
      <c r="K32" s="259"/>
      <c r="L32" s="535"/>
      <c r="M32" s="259"/>
      <c r="N32" s="535"/>
    </row>
    <row r="33" spans="2:14" s="1" customFormat="1" ht="18" customHeight="1">
      <c r="B33" s="537"/>
      <c r="C33" s="554" t="s">
        <v>147</v>
      </c>
      <c r="D33" s="555"/>
      <c r="E33" s="535"/>
      <c r="F33" s="536"/>
      <c r="G33" s="535"/>
      <c r="H33" s="536"/>
      <c r="I33" s="535"/>
      <c r="J33" s="536"/>
      <c r="K33" s="535"/>
      <c r="L33" s="536"/>
      <c r="M33" s="535"/>
      <c r="N33" s="536"/>
    </row>
    <row r="34" spans="2:14" s="1" customFormat="1" ht="18" customHeight="1">
      <c r="B34" s="537"/>
      <c r="C34" s="556"/>
      <c r="D34" s="557"/>
      <c r="E34" s="535"/>
      <c r="F34" s="536"/>
      <c r="G34" s="535"/>
      <c r="H34" s="536"/>
      <c r="I34" s="535"/>
      <c r="J34" s="536"/>
      <c r="K34" s="535"/>
      <c r="L34" s="536"/>
      <c r="M34" s="535"/>
      <c r="N34" s="536"/>
    </row>
    <row r="35" spans="2:14" s="1" customFormat="1" ht="18" customHeight="1">
      <c r="B35" s="537"/>
      <c r="C35" s="539" t="s">
        <v>146</v>
      </c>
      <c r="D35" s="540"/>
      <c r="E35" s="258"/>
      <c r="F35" s="533"/>
      <c r="G35" s="258"/>
      <c r="H35" s="533"/>
      <c r="I35" s="258"/>
      <c r="J35" s="533"/>
      <c r="K35" s="258"/>
      <c r="L35" s="533"/>
      <c r="M35" s="258"/>
      <c r="N35" s="533"/>
    </row>
    <row r="36" spans="2:14" s="1" customFormat="1" ht="18" customHeight="1">
      <c r="B36" s="537"/>
      <c r="C36" s="541"/>
      <c r="D36" s="542"/>
      <c r="E36" s="259"/>
      <c r="F36" s="534"/>
      <c r="G36" s="259"/>
      <c r="H36" s="534"/>
      <c r="I36" s="259"/>
      <c r="J36" s="534"/>
      <c r="K36" s="259"/>
      <c r="L36" s="534"/>
      <c r="M36" s="259"/>
      <c r="N36" s="534"/>
    </row>
    <row r="37" spans="2:14" ht="20.100000000000001" customHeight="1">
      <c r="B37" s="532" t="s">
        <v>145</v>
      </c>
      <c r="C37" s="532"/>
      <c r="D37" s="532"/>
      <c r="E37" s="532"/>
      <c r="F37" s="532"/>
      <c r="G37" s="532"/>
      <c r="H37" s="532"/>
      <c r="I37" s="532"/>
      <c r="J37" s="532"/>
      <c r="K37" s="532"/>
      <c r="L37" s="532"/>
      <c r="M37" s="532"/>
      <c r="N37" s="532"/>
    </row>
    <row r="38" spans="2:14" ht="20.100000000000001" customHeight="1">
      <c r="B38" s="370"/>
      <c r="C38" s="370"/>
      <c r="D38" s="370"/>
      <c r="E38" s="370"/>
      <c r="F38" s="370"/>
      <c r="G38" s="370"/>
      <c r="H38" s="370"/>
      <c r="I38" s="370"/>
      <c r="J38" s="370"/>
      <c r="K38" s="370"/>
      <c r="L38" s="370"/>
      <c r="M38" s="370"/>
      <c r="N38" s="370"/>
    </row>
    <row r="39" spans="2:14" ht="20.100000000000001" customHeight="1">
      <c r="B39" s="370"/>
      <c r="C39" s="370"/>
      <c r="D39" s="370"/>
      <c r="E39" s="370"/>
      <c r="F39" s="370"/>
      <c r="G39" s="370"/>
      <c r="H39" s="370"/>
      <c r="I39" s="370"/>
      <c r="J39" s="370"/>
      <c r="K39" s="370"/>
      <c r="L39" s="370"/>
      <c r="M39" s="370"/>
      <c r="N39" s="370"/>
    </row>
    <row r="40" spans="2:14" ht="20.100000000000001" customHeight="1">
      <c r="B40" s="370"/>
      <c r="C40" s="370"/>
      <c r="D40" s="370"/>
      <c r="E40" s="370"/>
      <c r="F40" s="370"/>
      <c r="G40" s="370"/>
      <c r="H40" s="370"/>
      <c r="I40" s="370"/>
      <c r="J40" s="370"/>
      <c r="K40" s="370"/>
      <c r="L40" s="370"/>
      <c r="M40" s="370"/>
      <c r="N40" s="370"/>
    </row>
    <row r="41" spans="2:14" ht="20.100000000000001" customHeight="1">
      <c r="B41" s="370"/>
      <c r="C41" s="370"/>
      <c r="D41" s="370"/>
      <c r="E41" s="370"/>
      <c r="F41" s="370"/>
      <c r="G41" s="370"/>
      <c r="H41" s="370"/>
      <c r="I41" s="370"/>
      <c r="J41" s="370"/>
      <c r="K41" s="370"/>
      <c r="L41" s="370"/>
      <c r="M41" s="370"/>
      <c r="N41" s="370"/>
    </row>
  </sheetData>
  <mergeCells count="123">
    <mergeCell ref="K11:L11"/>
    <mergeCell ref="G15:G16"/>
    <mergeCell ref="C19:D20"/>
    <mergeCell ref="J27:J28"/>
    <mergeCell ref="L25:L26"/>
    <mergeCell ref="J23:J24"/>
    <mergeCell ref="L23:L24"/>
    <mergeCell ref="L13:L14"/>
    <mergeCell ref="F21:F22"/>
    <mergeCell ref="G21:G22"/>
    <mergeCell ref="H21:H22"/>
    <mergeCell ref="F17:F18"/>
    <mergeCell ref="H17:H18"/>
    <mergeCell ref="F13:F14"/>
    <mergeCell ref="H13:H14"/>
    <mergeCell ref="J13:J14"/>
    <mergeCell ref="E11:F11"/>
    <mergeCell ref="G11:H11"/>
    <mergeCell ref="I11:J11"/>
    <mergeCell ref="C33:D34"/>
    <mergeCell ref="C35:D36"/>
    <mergeCell ref="E27:E28"/>
    <mergeCell ref="N27:N28"/>
    <mergeCell ref="N25:N26"/>
    <mergeCell ref="N23:N24"/>
    <mergeCell ref="L27:L28"/>
    <mergeCell ref="M27:M28"/>
    <mergeCell ref="G27:G28"/>
    <mergeCell ref="H27:H28"/>
    <mergeCell ref="C23:D24"/>
    <mergeCell ref="C25:D26"/>
    <mergeCell ref="C27:D28"/>
    <mergeCell ref="N21:N22"/>
    <mergeCell ref="M21:M22"/>
    <mergeCell ref="J19:J20"/>
    <mergeCell ref="I21:I22"/>
    <mergeCell ref="J21:J22"/>
    <mergeCell ref="J17:J18"/>
    <mergeCell ref="L17:L18"/>
    <mergeCell ref="M11:N11"/>
    <mergeCell ref="B11:D11"/>
    <mergeCell ref="F15:F16"/>
    <mergeCell ref="M15:M16"/>
    <mergeCell ref="H15:H16"/>
    <mergeCell ref="I15:I16"/>
    <mergeCell ref="J15:J16"/>
    <mergeCell ref="B12:D12"/>
    <mergeCell ref="E15:E16"/>
    <mergeCell ref="B19:B24"/>
    <mergeCell ref="B13:B18"/>
    <mergeCell ref="C13:D14"/>
    <mergeCell ref="C15:D16"/>
    <mergeCell ref="C17:D18"/>
    <mergeCell ref="C21:D22"/>
    <mergeCell ref="K15:K16"/>
    <mergeCell ref="E21:E22"/>
    <mergeCell ref="A1:F1"/>
    <mergeCell ref="M1:N1"/>
    <mergeCell ref="A4:N4"/>
    <mergeCell ref="G8:H8"/>
    <mergeCell ref="I8:J8"/>
    <mergeCell ref="K8:L8"/>
    <mergeCell ref="M8:N8"/>
    <mergeCell ref="G7:H7"/>
    <mergeCell ref="I7:J7"/>
    <mergeCell ref="K7:L7"/>
    <mergeCell ref="A3:N3"/>
    <mergeCell ref="A2:N2"/>
    <mergeCell ref="M7:N7"/>
    <mergeCell ref="E6:N6"/>
    <mergeCell ref="B6:D6"/>
    <mergeCell ref="B7:D7"/>
    <mergeCell ref="E7:F7"/>
    <mergeCell ref="B8:D8"/>
    <mergeCell ref="E8:F8"/>
    <mergeCell ref="N13:N14"/>
    <mergeCell ref="F19:F20"/>
    <mergeCell ref="H19:H20"/>
    <mergeCell ref="K21:K22"/>
    <mergeCell ref="N31:N32"/>
    <mergeCell ref="N29:N30"/>
    <mergeCell ref="F25:F26"/>
    <mergeCell ref="H25:H26"/>
    <mergeCell ref="J25:J26"/>
    <mergeCell ref="F31:F32"/>
    <mergeCell ref="H31:H32"/>
    <mergeCell ref="J31:J32"/>
    <mergeCell ref="L31:L32"/>
    <mergeCell ref="K27:K28"/>
    <mergeCell ref="N17:N18"/>
    <mergeCell ref="F23:F24"/>
    <mergeCell ref="H23:H24"/>
    <mergeCell ref="I27:I28"/>
    <mergeCell ref="F27:F28"/>
    <mergeCell ref="N15:N16"/>
    <mergeCell ref="L15:L16"/>
    <mergeCell ref="L19:L20"/>
    <mergeCell ref="N19:N20"/>
    <mergeCell ref="L21:L22"/>
    <mergeCell ref="B37:N41"/>
    <mergeCell ref="N35:N36"/>
    <mergeCell ref="F29:F30"/>
    <mergeCell ref="H29:H30"/>
    <mergeCell ref="J29:J30"/>
    <mergeCell ref="L29:L30"/>
    <mergeCell ref="F35:F36"/>
    <mergeCell ref="H35:H36"/>
    <mergeCell ref="J35:J36"/>
    <mergeCell ref="L35:L36"/>
    <mergeCell ref="M33:M34"/>
    <mergeCell ref="N33:N34"/>
    <mergeCell ref="L33:L34"/>
    <mergeCell ref="E33:E34"/>
    <mergeCell ref="F33:F34"/>
    <mergeCell ref="G33:G34"/>
    <mergeCell ref="H33:H34"/>
    <mergeCell ref="I33:I34"/>
    <mergeCell ref="J33:J34"/>
    <mergeCell ref="K33:K34"/>
    <mergeCell ref="B31:B36"/>
    <mergeCell ref="B25:B30"/>
    <mergeCell ref="C29:D30"/>
    <mergeCell ref="C31:D32"/>
  </mergeCells>
  <phoneticPr fontId="3"/>
  <printOptions horizontalCentered="1"/>
  <pageMargins left="0.39370078740157483" right="0.39370078740157483" top="0.19685039370078741" bottom="0.19685039370078741" header="0" footer="0"/>
  <pageSetup paperSize="9" scale="88" orientation="portrait" blackAndWhite="1" horizontalDpi="300" verticalDpi="300" r:id="rId1"/>
  <headerFooter alignWithMargins="0">
    <oddHeader>&amp;R&amp;"Meiryo UI,標準"&amp;6近_R7版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3"/>
  <sheetViews>
    <sheetView zoomScaleNormal="100" zoomScaleSheetLayoutView="100" workbookViewId="0">
      <selection activeCell="V28" sqref="V28"/>
    </sheetView>
  </sheetViews>
  <sheetFormatPr defaultColWidth="6.625" defaultRowHeight="20.100000000000001" customHeight="1"/>
  <cols>
    <col min="1" max="1" width="2.625" style="2" customWidth="1"/>
    <col min="2" max="3" width="3.625" style="2" customWidth="1"/>
    <col min="4" max="4" width="5.625" style="2" customWidth="1"/>
    <col min="5" max="5" width="10.125" style="2" customWidth="1"/>
    <col min="6" max="6" width="6.625" style="2" customWidth="1"/>
    <col min="7" max="7" width="10.125" style="2" customWidth="1"/>
    <col min="8" max="8" width="6.625" style="2" customWidth="1"/>
    <col min="9" max="9" width="10.125" style="2" customWidth="1"/>
    <col min="10" max="10" width="6.625" style="2" customWidth="1"/>
    <col min="11" max="11" width="10.125" style="2" customWidth="1"/>
    <col min="12" max="12" width="6.625" style="2" customWidth="1"/>
    <col min="13" max="13" width="10.125" style="2" customWidth="1"/>
    <col min="14" max="16384" width="6.625" style="2"/>
  </cols>
  <sheetData>
    <row r="1" spans="1:15" ht="30" customHeight="1">
      <c r="A1" s="318" t="s">
        <v>65</v>
      </c>
      <c r="B1" s="318"/>
      <c r="C1" s="318"/>
      <c r="D1" s="318"/>
      <c r="E1" s="318"/>
      <c r="F1" s="318"/>
      <c r="G1" s="318"/>
      <c r="H1" s="318"/>
      <c r="I1" s="318"/>
      <c r="J1" s="318"/>
      <c r="K1" s="318"/>
      <c r="L1" s="318"/>
      <c r="M1" s="318"/>
      <c r="N1" s="318"/>
    </row>
    <row r="2" spans="1:15" ht="20.100000000000001" customHeight="1">
      <c r="B2" s="2" t="s">
        <v>176</v>
      </c>
      <c r="O2" s="267" t="s">
        <v>553</v>
      </c>
    </row>
    <row r="3" spans="1:15" s="1" customFormat="1" ht="50.1" customHeight="1">
      <c r="B3" s="553" t="s">
        <v>139</v>
      </c>
      <c r="C3" s="553"/>
      <c r="D3" s="553"/>
      <c r="E3" s="560" t="s">
        <v>309</v>
      </c>
      <c r="F3" s="561"/>
      <c r="G3" s="560" t="s">
        <v>309</v>
      </c>
      <c r="H3" s="561"/>
      <c r="I3" s="560" t="s">
        <v>309</v>
      </c>
      <c r="J3" s="561"/>
      <c r="K3" s="560" t="s">
        <v>309</v>
      </c>
      <c r="L3" s="561"/>
      <c r="M3" s="560" t="s">
        <v>309</v>
      </c>
      <c r="N3" s="561"/>
    </row>
    <row r="4" spans="1:15" s="1" customFormat="1" ht="24.95" customHeight="1">
      <c r="B4" s="537" t="s">
        <v>175</v>
      </c>
      <c r="C4" s="537" t="s">
        <v>172</v>
      </c>
      <c r="D4" s="94" t="s">
        <v>148</v>
      </c>
      <c r="E4" s="558"/>
      <c r="F4" s="559"/>
      <c r="G4" s="558"/>
      <c r="H4" s="559"/>
      <c r="I4" s="558"/>
      <c r="J4" s="559"/>
      <c r="K4" s="558"/>
      <c r="L4" s="559"/>
      <c r="M4" s="558"/>
      <c r="N4" s="559"/>
    </row>
    <row r="5" spans="1:15" s="1" customFormat="1" ht="24.95" customHeight="1">
      <c r="B5" s="537"/>
      <c r="C5" s="537"/>
      <c r="D5" s="93" t="s">
        <v>147</v>
      </c>
      <c r="E5" s="558"/>
      <c r="F5" s="559"/>
      <c r="G5" s="558"/>
      <c r="H5" s="559"/>
      <c r="I5" s="558"/>
      <c r="J5" s="559"/>
      <c r="K5" s="558"/>
      <c r="L5" s="559"/>
      <c r="M5" s="558"/>
      <c r="N5" s="559"/>
    </row>
    <row r="6" spans="1:15" s="1" customFormat="1" ht="24.95" customHeight="1">
      <c r="B6" s="537"/>
      <c r="C6" s="537" t="s">
        <v>171</v>
      </c>
      <c r="D6" s="94" t="s">
        <v>148</v>
      </c>
      <c r="E6" s="558"/>
      <c r="F6" s="559"/>
      <c r="G6" s="558"/>
      <c r="H6" s="559"/>
      <c r="I6" s="558"/>
      <c r="J6" s="559"/>
      <c r="K6" s="558"/>
      <c r="L6" s="559"/>
      <c r="M6" s="558"/>
      <c r="N6" s="559"/>
    </row>
    <row r="7" spans="1:15" s="1" customFormat="1" ht="24.95" customHeight="1">
      <c r="B7" s="537"/>
      <c r="C7" s="537"/>
      <c r="D7" s="93" t="s">
        <v>147</v>
      </c>
      <c r="E7" s="558"/>
      <c r="F7" s="559"/>
      <c r="G7" s="558"/>
      <c r="H7" s="559"/>
      <c r="I7" s="558"/>
      <c r="J7" s="559"/>
      <c r="K7" s="558"/>
      <c r="L7" s="559"/>
      <c r="M7" s="558"/>
      <c r="N7" s="559"/>
    </row>
    <row r="8" spans="1:15" s="1" customFormat="1" ht="24.95" customHeight="1">
      <c r="B8" s="537"/>
      <c r="C8" s="562" t="s">
        <v>150</v>
      </c>
      <c r="D8" s="94" t="s">
        <v>148</v>
      </c>
      <c r="E8" s="558"/>
      <c r="F8" s="559"/>
      <c r="G8" s="558"/>
      <c r="H8" s="559"/>
      <c r="I8" s="558"/>
      <c r="J8" s="559"/>
      <c r="K8" s="558"/>
      <c r="L8" s="559"/>
      <c r="M8" s="558"/>
      <c r="N8" s="559"/>
    </row>
    <row r="9" spans="1:15" s="1" customFormat="1" ht="24.95" customHeight="1">
      <c r="B9" s="537"/>
      <c r="C9" s="562"/>
      <c r="D9" s="93" t="s">
        <v>147</v>
      </c>
      <c r="E9" s="558"/>
      <c r="F9" s="559"/>
      <c r="G9" s="558"/>
      <c r="H9" s="559"/>
      <c r="I9" s="558"/>
      <c r="J9" s="559"/>
      <c r="K9" s="558"/>
      <c r="L9" s="559"/>
      <c r="M9" s="558"/>
      <c r="N9" s="559"/>
    </row>
    <row r="10" spans="1:15" s="1" customFormat="1" ht="24.95" customHeight="1">
      <c r="B10" s="537"/>
      <c r="C10" s="537" t="s">
        <v>170</v>
      </c>
      <c r="D10" s="94" t="s">
        <v>148</v>
      </c>
      <c r="E10" s="558"/>
      <c r="F10" s="559"/>
      <c r="G10" s="558"/>
      <c r="H10" s="559"/>
      <c r="I10" s="558"/>
      <c r="J10" s="559"/>
      <c r="K10" s="558"/>
      <c r="L10" s="559"/>
      <c r="M10" s="558"/>
      <c r="N10" s="559"/>
    </row>
    <row r="11" spans="1:15" s="1" customFormat="1" ht="24.95" customHeight="1">
      <c r="B11" s="537"/>
      <c r="C11" s="537"/>
      <c r="D11" s="93" t="s">
        <v>147</v>
      </c>
      <c r="E11" s="558"/>
      <c r="F11" s="559"/>
      <c r="G11" s="558"/>
      <c r="H11" s="559"/>
      <c r="I11" s="558"/>
      <c r="J11" s="559"/>
      <c r="K11" s="558"/>
      <c r="L11" s="559"/>
      <c r="M11" s="558"/>
      <c r="N11" s="559"/>
    </row>
    <row r="12" spans="1:15" s="1" customFormat="1" ht="24.95" customHeight="1">
      <c r="B12" s="537" t="s">
        <v>174</v>
      </c>
      <c r="C12" s="537" t="s">
        <v>172</v>
      </c>
      <c r="D12" s="94" t="s">
        <v>148</v>
      </c>
      <c r="E12" s="558"/>
      <c r="F12" s="559"/>
      <c r="G12" s="558"/>
      <c r="H12" s="559"/>
      <c r="I12" s="558"/>
      <c r="J12" s="559"/>
      <c r="K12" s="558"/>
      <c r="L12" s="559"/>
      <c r="M12" s="558"/>
      <c r="N12" s="559"/>
    </row>
    <row r="13" spans="1:15" s="1" customFormat="1" ht="24.95" customHeight="1">
      <c r="B13" s="537"/>
      <c r="C13" s="537"/>
      <c r="D13" s="93" t="s">
        <v>147</v>
      </c>
      <c r="E13" s="558"/>
      <c r="F13" s="559"/>
      <c r="G13" s="558"/>
      <c r="H13" s="559"/>
      <c r="I13" s="558"/>
      <c r="J13" s="559"/>
      <c r="K13" s="558"/>
      <c r="L13" s="559"/>
      <c r="M13" s="558"/>
      <c r="N13" s="559"/>
    </row>
    <row r="14" spans="1:15" s="1" customFormat="1" ht="24.95" customHeight="1">
      <c r="B14" s="537"/>
      <c r="C14" s="537" t="s">
        <v>171</v>
      </c>
      <c r="D14" s="94" t="s">
        <v>148</v>
      </c>
      <c r="E14" s="558"/>
      <c r="F14" s="559"/>
      <c r="G14" s="558"/>
      <c r="H14" s="559"/>
      <c r="I14" s="558"/>
      <c r="J14" s="559"/>
      <c r="K14" s="558"/>
      <c r="L14" s="559"/>
      <c r="M14" s="558"/>
      <c r="N14" s="559"/>
    </row>
    <row r="15" spans="1:15" s="1" customFormat="1" ht="24.95" customHeight="1">
      <c r="B15" s="537"/>
      <c r="C15" s="537"/>
      <c r="D15" s="93" t="s">
        <v>147</v>
      </c>
      <c r="E15" s="558"/>
      <c r="F15" s="559"/>
      <c r="G15" s="558"/>
      <c r="H15" s="559"/>
      <c r="I15" s="558"/>
      <c r="J15" s="559"/>
      <c r="K15" s="558"/>
      <c r="L15" s="559"/>
      <c r="M15" s="558"/>
      <c r="N15" s="559"/>
    </row>
    <row r="16" spans="1:15" s="1" customFormat="1" ht="24.95" customHeight="1">
      <c r="B16" s="537"/>
      <c r="C16" s="562" t="s">
        <v>150</v>
      </c>
      <c r="D16" s="94" t="s">
        <v>148</v>
      </c>
      <c r="E16" s="558"/>
      <c r="F16" s="559"/>
      <c r="G16" s="558"/>
      <c r="H16" s="559"/>
      <c r="I16" s="558"/>
      <c r="J16" s="559"/>
      <c r="K16" s="558"/>
      <c r="L16" s="559"/>
      <c r="M16" s="558"/>
      <c r="N16" s="559"/>
    </row>
    <row r="17" spans="2:14" s="1" customFormat="1" ht="24.95" customHeight="1">
      <c r="B17" s="537"/>
      <c r="C17" s="562"/>
      <c r="D17" s="93" t="s">
        <v>147</v>
      </c>
      <c r="E17" s="558"/>
      <c r="F17" s="559"/>
      <c r="G17" s="558"/>
      <c r="H17" s="559"/>
      <c r="I17" s="558"/>
      <c r="J17" s="559"/>
      <c r="K17" s="558"/>
      <c r="L17" s="559"/>
      <c r="M17" s="558"/>
      <c r="N17" s="559"/>
    </row>
    <row r="18" spans="2:14" s="1" customFormat="1" ht="24.95" customHeight="1">
      <c r="B18" s="537"/>
      <c r="C18" s="537" t="s">
        <v>170</v>
      </c>
      <c r="D18" s="94" t="s">
        <v>148</v>
      </c>
      <c r="E18" s="558"/>
      <c r="F18" s="559"/>
      <c r="G18" s="558"/>
      <c r="H18" s="559"/>
      <c r="I18" s="558"/>
      <c r="J18" s="559"/>
      <c r="K18" s="558"/>
      <c r="L18" s="559"/>
      <c r="M18" s="558"/>
      <c r="N18" s="559"/>
    </row>
    <row r="19" spans="2:14" s="1" customFormat="1" ht="24.95" customHeight="1">
      <c r="B19" s="537"/>
      <c r="C19" s="537"/>
      <c r="D19" s="93" t="s">
        <v>147</v>
      </c>
      <c r="E19" s="558"/>
      <c r="F19" s="559"/>
      <c r="G19" s="558"/>
      <c r="H19" s="559"/>
      <c r="I19" s="558"/>
      <c r="J19" s="559"/>
      <c r="K19" s="558"/>
      <c r="L19" s="559"/>
      <c r="M19" s="558"/>
      <c r="N19" s="559"/>
    </row>
    <row r="20" spans="2:14" s="1" customFormat="1" ht="24.95" customHeight="1">
      <c r="B20" s="537" t="s">
        <v>173</v>
      </c>
      <c r="C20" s="537" t="s">
        <v>172</v>
      </c>
      <c r="D20" s="94" t="s">
        <v>148</v>
      </c>
      <c r="E20" s="558"/>
      <c r="F20" s="559"/>
      <c r="G20" s="558"/>
      <c r="H20" s="559"/>
      <c r="I20" s="558"/>
      <c r="J20" s="559"/>
      <c r="K20" s="558"/>
      <c r="L20" s="559"/>
      <c r="M20" s="558"/>
      <c r="N20" s="559"/>
    </row>
    <row r="21" spans="2:14" s="1" customFormat="1" ht="24.95" customHeight="1">
      <c r="B21" s="537"/>
      <c r="C21" s="537"/>
      <c r="D21" s="93" t="s">
        <v>147</v>
      </c>
      <c r="E21" s="558"/>
      <c r="F21" s="559"/>
      <c r="G21" s="558"/>
      <c r="H21" s="559"/>
      <c r="I21" s="558"/>
      <c r="J21" s="559"/>
      <c r="K21" s="558"/>
      <c r="L21" s="559"/>
      <c r="M21" s="558"/>
      <c r="N21" s="559"/>
    </row>
    <row r="22" spans="2:14" s="1" customFormat="1" ht="24.95" customHeight="1">
      <c r="B22" s="537"/>
      <c r="C22" s="537" t="s">
        <v>171</v>
      </c>
      <c r="D22" s="94" t="s">
        <v>148</v>
      </c>
      <c r="E22" s="558"/>
      <c r="F22" s="559"/>
      <c r="G22" s="558"/>
      <c r="H22" s="559"/>
      <c r="I22" s="558"/>
      <c r="J22" s="559"/>
      <c r="K22" s="558"/>
      <c r="L22" s="559"/>
      <c r="M22" s="558"/>
      <c r="N22" s="559"/>
    </row>
    <row r="23" spans="2:14" s="1" customFormat="1" ht="24.95" customHeight="1">
      <c r="B23" s="537"/>
      <c r="C23" s="537"/>
      <c r="D23" s="93" t="s">
        <v>147</v>
      </c>
      <c r="E23" s="558"/>
      <c r="F23" s="559"/>
      <c r="G23" s="558"/>
      <c r="H23" s="559"/>
      <c r="I23" s="558"/>
      <c r="J23" s="559"/>
      <c r="K23" s="558"/>
      <c r="L23" s="559"/>
      <c r="M23" s="558"/>
      <c r="N23" s="559"/>
    </row>
    <row r="24" spans="2:14" ht="24.95" customHeight="1">
      <c r="B24" s="537"/>
      <c r="C24" s="562" t="s">
        <v>150</v>
      </c>
      <c r="D24" s="94" t="s">
        <v>148</v>
      </c>
      <c r="E24" s="558"/>
      <c r="F24" s="559"/>
      <c r="G24" s="558"/>
      <c r="H24" s="559"/>
      <c r="I24" s="558"/>
      <c r="J24" s="559"/>
      <c r="K24" s="558"/>
      <c r="L24" s="559"/>
      <c r="M24" s="558"/>
      <c r="N24" s="559"/>
    </row>
    <row r="25" spans="2:14" ht="24.95" customHeight="1">
      <c r="B25" s="537"/>
      <c r="C25" s="562"/>
      <c r="D25" s="93" t="s">
        <v>147</v>
      </c>
      <c r="E25" s="558"/>
      <c r="F25" s="559"/>
      <c r="G25" s="558"/>
      <c r="H25" s="559"/>
      <c r="I25" s="558"/>
      <c r="J25" s="559"/>
      <c r="K25" s="558"/>
      <c r="L25" s="559"/>
      <c r="M25" s="558"/>
      <c r="N25" s="559"/>
    </row>
    <row r="26" spans="2:14" ht="24.95" customHeight="1">
      <c r="B26" s="537"/>
      <c r="C26" s="537" t="s">
        <v>170</v>
      </c>
      <c r="D26" s="94" t="s">
        <v>148</v>
      </c>
      <c r="E26" s="558"/>
      <c r="F26" s="559"/>
      <c r="G26" s="558"/>
      <c r="H26" s="559"/>
      <c r="I26" s="558"/>
      <c r="J26" s="559"/>
      <c r="K26" s="558"/>
      <c r="L26" s="559"/>
      <c r="M26" s="558"/>
      <c r="N26" s="559"/>
    </row>
    <row r="27" spans="2:14" ht="24.95" customHeight="1">
      <c r="B27" s="537"/>
      <c r="C27" s="537"/>
      <c r="D27" s="93" t="s">
        <v>147</v>
      </c>
      <c r="E27" s="558"/>
      <c r="F27" s="559"/>
      <c r="G27" s="558"/>
      <c r="H27" s="559"/>
      <c r="I27" s="558"/>
      <c r="J27" s="559"/>
      <c r="K27" s="558"/>
      <c r="L27" s="559"/>
      <c r="M27" s="558"/>
      <c r="N27" s="559"/>
    </row>
    <row r="29" spans="2:14" ht="20.100000000000001" customHeight="1">
      <c r="B29" s="2" t="s">
        <v>169</v>
      </c>
    </row>
    <row r="30" spans="2:14" ht="20.100000000000001" customHeight="1">
      <c r="B30" s="2" t="s">
        <v>168</v>
      </c>
    </row>
    <row r="31" spans="2:14" ht="20.100000000000001" customHeight="1">
      <c r="B31" s="2" t="s">
        <v>167</v>
      </c>
    </row>
    <row r="32" spans="2:14" ht="20.100000000000001" customHeight="1">
      <c r="B32" s="2" t="s">
        <v>166</v>
      </c>
    </row>
    <row r="33" spans="2:2" ht="20.100000000000001" customHeight="1">
      <c r="B33" s="2" t="s">
        <v>165</v>
      </c>
    </row>
  </sheetData>
  <mergeCells count="142">
    <mergeCell ref="C22:C23"/>
    <mergeCell ref="C24:C25"/>
    <mergeCell ref="C26:C27"/>
    <mergeCell ref="B4:B11"/>
    <mergeCell ref="B12:B19"/>
    <mergeCell ref="B20:B27"/>
    <mergeCell ref="C4:C5"/>
    <mergeCell ref="C6:C7"/>
    <mergeCell ref="C8:C9"/>
    <mergeCell ref="C16:C17"/>
    <mergeCell ref="C18:C19"/>
    <mergeCell ref="C20:C21"/>
    <mergeCell ref="A1:N1"/>
    <mergeCell ref="C12:C13"/>
    <mergeCell ref="C14:C15"/>
    <mergeCell ref="B3:D3"/>
    <mergeCell ref="E6:F6"/>
    <mergeCell ref="E7:F7"/>
    <mergeCell ref="E8:F8"/>
    <mergeCell ref="E9:F9"/>
    <mergeCell ref="E10:F10"/>
    <mergeCell ref="E11:F11"/>
    <mergeCell ref="M3:N3"/>
    <mergeCell ref="E3:F3"/>
    <mergeCell ref="G3:H3"/>
    <mergeCell ref="I3:J3"/>
    <mergeCell ref="K3:L3"/>
    <mergeCell ref="C10:C11"/>
    <mergeCell ref="E4:F4"/>
    <mergeCell ref="E5:F5"/>
    <mergeCell ref="E12:F12"/>
    <mergeCell ref="E13:F13"/>
    <mergeCell ref="E14:F14"/>
    <mergeCell ref="E15:F15"/>
    <mergeCell ref="G22:H22"/>
    <mergeCell ref="G23:H23"/>
    <mergeCell ref="G24:H24"/>
    <mergeCell ref="E16:F16"/>
    <mergeCell ref="E17:F17"/>
    <mergeCell ref="E18:F18"/>
    <mergeCell ref="E19:F19"/>
    <mergeCell ref="E20:F20"/>
    <mergeCell ref="E21:F21"/>
    <mergeCell ref="E22:F22"/>
    <mergeCell ref="E23:F23"/>
    <mergeCell ref="E24:F24"/>
    <mergeCell ref="I22:J22"/>
    <mergeCell ref="I23:J23"/>
    <mergeCell ref="I24:J24"/>
    <mergeCell ref="E25:F25"/>
    <mergeCell ref="E26:F26"/>
    <mergeCell ref="E27:F27"/>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K22:L22"/>
    <mergeCell ref="K23:L23"/>
    <mergeCell ref="K24:L24"/>
    <mergeCell ref="G25:H25"/>
    <mergeCell ref="G26:H26"/>
    <mergeCell ref="G27:H27"/>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M22:N22"/>
    <mergeCell ref="M23:N23"/>
    <mergeCell ref="M24:N24"/>
    <mergeCell ref="I25:J25"/>
    <mergeCell ref="I26:J26"/>
    <mergeCell ref="I27:J27"/>
    <mergeCell ref="K4:L4"/>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M25:N25"/>
    <mergeCell ref="M26:N26"/>
    <mergeCell ref="M27:N27"/>
    <mergeCell ref="K25:L25"/>
    <mergeCell ref="K26:L26"/>
    <mergeCell ref="K27:L27"/>
    <mergeCell ref="M4:N4"/>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0"/>
  <sheetViews>
    <sheetView zoomScaleNormal="100" zoomScaleSheetLayoutView="100" workbookViewId="0">
      <selection activeCell="K18" sqref="K18"/>
    </sheetView>
  </sheetViews>
  <sheetFormatPr defaultColWidth="9" defaultRowHeight="20.100000000000001" customHeight="1"/>
  <cols>
    <col min="1" max="1" width="3.625" style="37" customWidth="1"/>
    <col min="2" max="4" width="2.625" style="37" customWidth="1"/>
    <col min="5" max="5" width="20.625" style="37" customWidth="1"/>
    <col min="6" max="6" width="2.625" style="37" customWidth="1"/>
    <col min="7" max="8" width="28.625" style="37" customWidth="1"/>
    <col min="9" max="9" width="3.625" style="37" customWidth="1"/>
    <col min="10" max="16384" width="9" style="37"/>
  </cols>
  <sheetData>
    <row r="1" spans="1:10" ht="20.100000000000001" customHeight="1">
      <c r="A1" s="430" t="s">
        <v>46</v>
      </c>
      <c r="B1" s="430"/>
      <c r="C1" s="430"/>
      <c r="D1" s="430"/>
      <c r="E1" s="430"/>
      <c r="F1" s="430"/>
      <c r="G1" s="430"/>
      <c r="H1" s="430"/>
      <c r="I1" s="430"/>
    </row>
    <row r="2" spans="1:10" ht="24.95" customHeight="1">
      <c r="B2" s="431" t="s">
        <v>267</v>
      </c>
      <c r="C2" s="431"/>
      <c r="D2" s="431"/>
      <c r="E2" s="431"/>
      <c r="F2" s="431"/>
      <c r="G2" s="431"/>
      <c r="H2" s="431"/>
    </row>
    <row r="3" spans="1:10" ht="24.95" customHeight="1">
      <c r="B3" s="404" t="s">
        <v>332</v>
      </c>
      <c r="C3" s="404"/>
      <c r="D3" s="404"/>
      <c r="E3" s="404"/>
      <c r="F3" s="404"/>
      <c r="G3" s="404"/>
      <c r="H3" s="404"/>
      <c r="J3" s="267" t="s">
        <v>553</v>
      </c>
    </row>
    <row r="4" spans="1:10" ht="20.100000000000001" customHeight="1">
      <c r="H4" s="257" t="s">
        <v>311</v>
      </c>
    </row>
    <row r="5" spans="1:10" ht="35.1" customHeight="1">
      <c r="B5" s="455" t="s">
        <v>197</v>
      </c>
      <c r="C5" s="456"/>
      <c r="D5" s="456"/>
      <c r="E5" s="456"/>
      <c r="F5" s="457"/>
      <c r="G5" s="59" t="s">
        <v>196</v>
      </c>
      <c r="H5" s="59" t="s">
        <v>195</v>
      </c>
    </row>
    <row r="6" spans="1:10" ht="35.1" customHeight="1">
      <c r="B6" s="58"/>
      <c r="C6" s="563" t="s">
        <v>194</v>
      </c>
      <c r="D6" s="563"/>
      <c r="E6" s="563"/>
      <c r="F6" s="57"/>
      <c r="G6" s="56"/>
      <c r="H6" s="56"/>
    </row>
    <row r="7" spans="1:10" ht="35.1" customHeight="1">
      <c r="B7" s="50"/>
      <c r="E7" s="65" t="s">
        <v>193</v>
      </c>
      <c r="F7" s="49"/>
      <c r="G7" s="253"/>
      <c r="H7" s="254"/>
    </row>
    <row r="8" spans="1:10" ht="35.1" customHeight="1">
      <c r="B8" s="50"/>
      <c r="E8" s="65" t="s">
        <v>192</v>
      </c>
      <c r="F8" s="49"/>
      <c r="G8" s="253"/>
      <c r="H8" s="254"/>
    </row>
    <row r="9" spans="1:10" ht="35.1" customHeight="1">
      <c r="B9" s="50"/>
      <c r="E9" s="65" t="s">
        <v>191</v>
      </c>
      <c r="F9" s="49"/>
      <c r="G9" s="253"/>
      <c r="H9" s="254"/>
    </row>
    <row r="10" spans="1:10" ht="35.1" customHeight="1">
      <c r="B10" s="50"/>
      <c r="E10" s="65" t="s">
        <v>190</v>
      </c>
      <c r="F10" s="49"/>
      <c r="G10" s="253"/>
      <c r="H10" s="254"/>
    </row>
    <row r="11" spans="1:10" ht="35.1" customHeight="1">
      <c r="B11" s="50"/>
      <c r="E11" s="65" t="s">
        <v>171</v>
      </c>
      <c r="F11" s="49"/>
      <c r="G11" s="253"/>
      <c r="H11" s="254"/>
    </row>
    <row r="12" spans="1:10" ht="35.1" customHeight="1">
      <c r="B12" s="50"/>
      <c r="E12" s="65" t="s">
        <v>189</v>
      </c>
      <c r="F12" s="49"/>
      <c r="G12" s="253"/>
      <c r="H12" s="254"/>
    </row>
    <row r="13" spans="1:10" ht="35.1" customHeight="1">
      <c r="B13" s="50"/>
      <c r="E13" s="65" t="s">
        <v>188</v>
      </c>
      <c r="F13" s="49"/>
      <c r="G13" s="253"/>
      <c r="H13" s="254"/>
    </row>
    <row r="14" spans="1:10" ht="35.1" customHeight="1">
      <c r="B14" s="50"/>
      <c r="E14" s="65" t="s">
        <v>182</v>
      </c>
      <c r="F14" s="49"/>
      <c r="G14" s="253"/>
      <c r="H14" s="254"/>
    </row>
    <row r="15" spans="1:10" ht="35.1" customHeight="1" thickBot="1">
      <c r="B15" s="55"/>
      <c r="C15" s="54"/>
      <c r="D15" s="54"/>
      <c r="E15" s="53" t="s">
        <v>181</v>
      </c>
      <c r="F15" s="52"/>
      <c r="G15" s="109">
        <f>SUM(G7:G14)</f>
        <v>0</v>
      </c>
      <c r="H15" s="51"/>
    </row>
    <row r="16" spans="1:10" ht="35.1" customHeight="1" thickTop="1">
      <c r="B16" s="50"/>
      <c r="C16" s="37" t="s">
        <v>187</v>
      </c>
      <c r="F16" s="49"/>
      <c r="G16" s="48"/>
      <c r="H16" s="47"/>
    </row>
    <row r="17" spans="2:8" ht="35.1" customHeight="1">
      <c r="B17" s="50"/>
      <c r="E17" s="65" t="s">
        <v>186</v>
      </c>
      <c r="F17" s="49"/>
      <c r="G17" s="255"/>
      <c r="H17" s="256"/>
    </row>
    <row r="18" spans="2:8" ht="35.1" customHeight="1">
      <c r="B18" s="50"/>
      <c r="E18" s="65" t="s">
        <v>185</v>
      </c>
      <c r="F18" s="49"/>
      <c r="G18" s="255"/>
      <c r="H18" s="256"/>
    </row>
    <row r="19" spans="2:8" ht="35.1" customHeight="1">
      <c r="B19" s="50"/>
      <c r="E19" s="65" t="s">
        <v>184</v>
      </c>
      <c r="F19" s="49"/>
      <c r="G19" s="255"/>
      <c r="H19" s="256"/>
    </row>
    <row r="20" spans="2:8" ht="35.1" customHeight="1">
      <c r="B20" s="50"/>
      <c r="E20" s="65" t="s">
        <v>183</v>
      </c>
      <c r="F20" s="49"/>
      <c r="G20" s="255"/>
      <c r="H20" s="256"/>
    </row>
    <row r="21" spans="2:8" ht="35.1" customHeight="1">
      <c r="B21" s="50"/>
      <c r="E21" s="65" t="s">
        <v>182</v>
      </c>
      <c r="F21" s="49"/>
      <c r="G21" s="255"/>
      <c r="H21" s="256"/>
    </row>
    <row r="22" spans="2:8" ht="35.1" customHeight="1">
      <c r="B22" s="43"/>
      <c r="C22" s="42"/>
      <c r="D22" s="42"/>
      <c r="E22" s="92" t="s">
        <v>181</v>
      </c>
      <c r="F22" s="46"/>
      <c r="G22" s="110">
        <f>SUM(G17:G21)</f>
        <v>0</v>
      </c>
      <c r="H22" s="45"/>
    </row>
    <row r="23" spans="2:8" ht="20.100000000000001" customHeight="1">
      <c r="B23" s="37" t="s">
        <v>169</v>
      </c>
    </row>
    <row r="24" spans="2:8" ht="20.100000000000001" customHeight="1">
      <c r="C24" s="44" t="s">
        <v>180</v>
      </c>
      <c r="D24" s="500" t="s">
        <v>179</v>
      </c>
      <c r="E24" s="500"/>
      <c r="F24" s="500"/>
      <c r="G24" s="500"/>
      <c r="H24" s="500"/>
    </row>
    <row r="25" spans="2:8" ht="20.100000000000001" customHeight="1">
      <c r="C25" s="44" t="s">
        <v>178</v>
      </c>
      <c r="D25" s="500" t="s">
        <v>177</v>
      </c>
      <c r="E25" s="500"/>
      <c r="F25" s="500"/>
      <c r="G25" s="500"/>
      <c r="H25" s="500"/>
    </row>
    <row r="26" spans="2:8" ht="20.100000000000001" customHeight="1">
      <c r="C26" s="44"/>
      <c r="D26" s="96"/>
      <c r="E26" s="96"/>
      <c r="F26" s="96"/>
      <c r="G26" s="96"/>
      <c r="H26" s="96"/>
    </row>
    <row r="27" spans="2:8" ht="20.100000000000001" customHeight="1">
      <c r="C27" s="44"/>
      <c r="D27" s="96"/>
      <c r="E27" s="96"/>
      <c r="F27" s="96"/>
      <c r="G27" s="96"/>
      <c r="H27" s="96"/>
    </row>
    <row r="28" spans="2:8" ht="20.100000000000001" customHeight="1">
      <c r="C28" s="44"/>
      <c r="D28" s="96"/>
      <c r="E28" s="96"/>
      <c r="F28" s="96"/>
      <c r="G28" s="96"/>
      <c r="H28" s="96"/>
    </row>
    <row r="29" spans="2:8" ht="20.100000000000001" customHeight="1">
      <c r="C29" s="44"/>
      <c r="D29" s="96"/>
      <c r="E29" s="96"/>
      <c r="F29" s="96"/>
      <c r="G29" s="96"/>
      <c r="H29" s="96"/>
    </row>
    <row r="30" spans="2:8" ht="20.100000000000001" customHeight="1">
      <c r="C30" s="44"/>
      <c r="D30" s="96"/>
      <c r="E30" s="96"/>
      <c r="F30" s="96"/>
      <c r="G30" s="96"/>
      <c r="H30" s="96"/>
    </row>
  </sheetData>
  <mergeCells count="7">
    <mergeCell ref="D25:H25"/>
    <mergeCell ref="C6:E6"/>
    <mergeCell ref="B5:F5"/>
    <mergeCell ref="A1:I1"/>
    <mergeCell ref="B2:H2"/>
    <mergeCell ref="B3:H3"/>
    <mergeCell ref="D24:H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チェックリスト</vt:lpstr>
      <vt:lpstr>第一面～第五面</vt:lpstr>
      <vt:lpstr>添付書類（６）</vt:lpstr>
      <vt:lpstr>添付書類（３）</vt:lpstr>
      <vt:lpstr>添付書類（８）</vt:lpstr>
      <vt:lpstr>添付書類（９）</vt:lpstr>
      <vt:lpstr>添付書類（１）（第一面）</vt:lpstr>
      <vt:lpstr>添付書類（１）（第二面）</vt:lpstr>
      <vt:lpstr>添付書類（５）</vt:lpstr>
      <vt:lpstr>添付書類（２）</vt:lpstr>
      <vt:lpstr>添付書類（４）</vt:lpstr>
      <vt:lpstr>添付書類（１０）</vt:lpstr>
      <vt:lpstr>添付書類（７）</vt:lpstr>
      <vt:lpstr>写真台紙</vt:lpstr>
      <vt:lpstr>見本１</vt:lpstr>
      <vt:lpstr>見本２</vt:lpstr>
      <vt:lpstr>見本３</vt:lpstr>
      <vt:lpstr>見本４</vt:lpstr>
      <vt:lpstr>見本５</vt:lpstr>
      <vt:lpstr>営業保証金供託済届出書</vt:lpstr>
      <vt:lpstr>チェックリスト!Print_Area</vt:lpstr>
      <vt:lpstr>営業保証金供託済届出書!Print_Area</vt:lpstr>
      <vt:lpstr>見本１!Print_Area</vt:lpstr>
      <vt:lpstr>見本２!Print_Area</vt:lpstr>
      <vt:lpstr>見本３!Print_Area</vt:lpstr>
      <vt:lpstr>見本４!Print_Area</vt:lpstr>
      <vt:lpstr>見本５!Print_Area</vt:lpstr>
      <vt:lpstr>'第一面～第五面'!Print_Area</vt:lpstr>
      <vt:lpstr>'添付書類（１）（第一面）'!Print_Area</vt:lpstr>
      <vt:lpstr>'添付書類（１）（第二面）'!Print_Area</vt:lpstr>
      <vt:lpstr>'添付書類（１０）'!Print_Area</vt:lpstr>
      <vt:lpstr>'添付書類（２）'!Print_Area</vt:lpstr>
      <vt:lpstr>'添付書類（３）'!Print_Area</vt:lpstr>
      <vt:lpstr>'添付書類（４）'!Print_Area</vt:lpstr>
      <vt:lpstr>'添付書類（５）'!Print_Area</vt:lpstr>
      <vt:lpstr>'添付書類（６）'!Print_Area</vt:lpstr>
      <vt:lpstr>'添付書類（７）'!Print_Area</vt:lpstr>
      <vt:lpstr>'添付書類（８）'!Print_Area</vt:lpstr>
      <vt:lpstr>'添付書類（９）'!Print_Area</vt:lpstr>
      <vt:lpstr>チェックリスト!Print_Titles</vt:lpstr>
      <vt:lpstr>登録都道府県</vt:lpstr>
      <vt:lpstr>都道府県コード</vt:lpstr>
      <vt:lpstr>役員コード</vt:lpstr>
      <vt:lpstr>役員名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2026-01-07T05:31:28Z</dcterms:created>
  <dcterms:modified xsi:type="dcterms:W3CDTF">2026-02-25T07:03:10Z</dcterms:modified>
</cp:coreProperties>
</file>